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6"/>
  <workbookPr codeName="ThisWorkbook" defaultThemeVersion="124226"/>
  <mc:AlternateContent xmlns:mc="http://schemas.openxmlformats.org/markup-compatibility/2006">
    <mc:Choice Requires="x15">
      <x15ac:absPath xmlns:x15ac="http://schemas.microsoft.com/office/spreadsheetml/2010/11/ac" url="Q:\APMB\T&amp;A Excel for CY\CY23 T&amp;A\"/>
    </mc:Choice>
  </mc:AlternateContent>
  <xr:revisionPtr revIDLastSave="0" documentId="8_{2233EAC0-EEFE-49FC-96C1-F1DAA72DF257}" xr6:coauthVersionLast="47" xr6:coauthVersionMax="47" xr10:uidLastSave="{00000000-0000-0000-0000-000000000000}"/>
  <workbookProtection workbookAlgorithmName="SHA-512" workbookHashValue="3BtLl755PvswLr+PfldJn0KX59Zp64p9dL1wMpzSBIt6aEHUVdPKhRXfmYKtbwh00lvCMu4/71oC31Zv/aV2sg==" workbookSaltValue="gmOKQZYVPslgMvzkyItOUw==" workbookSpinCount="100000" lockStructure="1"/>
  <bookViews>
    <workbookView xWindow="12390" yWindow="4170" windowWidth="15735" windowHeight="9660" xr2:uid="{00000000-000D-0000-FFFF-FFFF00000000}"/>
  </bookViews>
  <sheets>
    <sheet name="PP01" sheetId="1" r:id="rId1"/>
    <sheet name="PP02" sheetId="2" r:id="rId2"/>
    <sheet name="PP03" sheetId="52" r:id="rId3"/>
    <sheet name="PP04" sheetId="53" r:id="rId4"/>
    <sheet name="PP05" sheetId="54" r:id="rId5"/>
    <sheet name="PP06" sheetId="55" r:id="rId6"/>
    <sheet name="PP07" sheetId="56" r:id="rId7"/>
    <sheet name="PP08" sheetId="57" r:id="rId8"/>
    <sheet name="PP09" sheetId="58" r:id="rId9"/>
    <sheet name="PP10" sheetId="59" r:id="rId10"/>
    <sheet name="PP11" sheetId="60" r:id="rId11"/>
    <sheet name="PP12" sheetId="61" r:id="rId12"/>
    <sheet name="PP13" sheetId="62" r:id="rId13"/>
    <sheet name="PP14" sheetId="63" r:id="rId14"/>
    <sheet name="PP15" sheetId="64" r:id="rId15"/>
    <sheet name="PP16" sheetId="65" r:id="rId16"/>
    <sheet name="PP17" sheetId="66" r:id="rId17"/>
    <sheet name="PP18" sheetId="67" r:id="rId18"/>
    <sheet name="PP19" sheetId="68" r:id="rId19"/>
    <sheet name="PP20" sheetId="69" r:id="rId20"/>
    <sheet name="PP21" sheetId="70" r:id="rId21"/>
    <sheet name="PP22" sheetId="71" r:id="rId22"/>
    <sheet name="PP23" sheetId="72" r:id="rId23"/>
    <sheet name="PP24" sheetId="73" r:id="rId24"/>
    <sheet name="PP25" sheetId="74" r:id="rId25"/>
    <sheet name="PP26" sheetId="75" r:id="rId26"/>
    <sheet name="PP27" sheetId="76" r:id="rId27"/>
  </sheets>
  <definedNames>
    <definedName name="_xlnm.Print_Area" localSheetId="0">'PP01'!$A$1:$X$46</definedName>
    <definedName name="_xlnm.Print_Area" localSheetId="1">'PP02'!$A$1:$X$46</definedName>
    <definedName name="_xlnm.Print_Area" localSheetId="2">'PP03'!$A$1:$X$46</definedName>
    <definedName name="_xlnm.Print_Area" localSheetId="3">'PP04'!$A$1:$X$46</definedName>
    <definedName name="_xlnm.Print_Area" localSheetId="4">'PP05'!$A$1:$X$46</definedName>
    <definedName name="_xlnm.Print_Area" localSheetId="5">'PP06'!$A$1:$X$46</definedName>
    <definedName name="_xlnm.Print_Area" localSheetId="6">'PP07'!$A$1:$X$46</definedName>
    <definedName name="_xlnm.Print_Area" localSheetId="7">'PP08'!$A$1:$X$46</definedName>
    <definedName name="_xlnm.Print_Area" localSheetId="8">'PP09'!$A$1:$X$46</definedName>
    <definedName name="_xlnm.Print_Area" localSheetId="9">'PP10'!$A$1:$X$46</definedName>
    <definedName name="_xlnm.Print_Area" localSheetId="10">'PP11'!$A$1:$X$46</definedName>
    <definedName name="_xlnm.Print_Area" localSheetId="11">'PP12'!$A$1:$X$46</definedName>
    <definedName name="_xlnm.Print_Area" localSheetId="12">'PP13'!$A$1:$X$46</definedName>
    <definedName name="_xlnm.Print_Area" localSheetId="13">'PP14'!$A$1:$X$46</definedName>
    <definedName name="_xlnm.Print_Area" localSheetId="14">'PP15'!$A$1:$X$46</definedName>
    <definedName name="_xlnm.Print_Area" localSheetId="15">'PP16'!$A$1:$X$46</definedName>
    <definedName name="_xlnm.Print_Area" localSheetId="16">'PP17'!$A$1:$X$46</definedName>
    <definedName name="_xlnm.Print_Area" localSheetId="17">'PP18'!$A$1:$X$46</definedName>
    <definedName name="_xlnm.Print_Area" localSheetId="18">'PP19'!$A$1:$X$46</definedName>
    <definedName name="_xlnm.Print_Area" localSheetId="19">'PP20'!$A$1:$X$46</definedName>
    <definedName name="_xlnm.Print_Area" localSheetId="20">'PP21'!$A$1:$X$46</definedName>
    <definedName name="_xlnm.Print_Area" localSheetId="21">'PP22'!$A$1:$X$46</definedName>
    <definedName name="_xlnm.Print_Area" localSheetId="22">'PP23'!$A$1:$X$46</definedName>
    <definedName name="_xlnm.Print_Area" localSheetId="23">'PP24'!$A$1:$X$46</definedName>
    <definedName name="_xlnm.Print_Area" localSheetId="24">'PP25'!$A$1:$X$46</definedName>
    <definedName name="_xlnm.Print_Area" localSheetId="25">'PP26'!$A$1:$X$46</definedName>
    <definedName name="_xlnm.Print_Area" localSheetId="26">'PP27'!$A$1:$X$46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4" i="76" l="1"/>
  <c r="W44" i="76" s="1"/>
  <c r="P43" i="76"/>
  <c r="P41" i="76"/>
  <c r="P39" i="76"/>
  <c r="P37" i="76"/>
  <c r="P35" i="76"/>
  <c r="P34" i="76"/>
  <c r="P33" i="76"/>
  <c r="P31" i="76"/>
  <c r="P29" i="76"/>
  <c r="X20" i="76"/>
  <c r="AW47" i="76"/>
  <c r="A45" i="76"/>
  <c r="W43" i="76"/>
  <c r="AG37" i="76"/>
  <c r="AG39" i="76" s="1"/>
  <c r="AF37" i="76"/>
  <c r="AG36" i="76"/>
  <c r="AF36" i="76"/>
  <c r="AG35" i="76"/>
  <c r="AF35" i="76"/>
  <c r="AG34" i="76"/>
  <c r="AF34" i="76"/>
  <c r="AG33" i="76"/>
  <c r="AF33" i="76"/>
  <c r="AA33" i="76"/>
  <c r="AG32" i="76"/>
  <c r="AF32" i="76"/>
  <c r="AB32" i="76"/>
  <c r="AG31" i="76"/>
  <c r="AF31" i="76"/>
  <c r="AB31" i="76"/>
  <c r="AG30" i="76"/>
  <c r="AF30" i="76"/>
  <c r="AG29" i="76"/>
  <c r="AF29" i="76"/>
  <c r="AG28" i="76"/>
  <c r="AF28" i="76"/>
  <c r="AG27" i="76"/>
  <c r="AF27" i="76"/>
  <c r="AF39" i="76" s="1"/>
  <c r="Z27" i="76"/>
  <c r="Z29" i="76" s="1"/>
  <c r="Q27" i="76" s="1"/>
  <c r="V27" i="76"/>
  <c r="O27" i="76"/>
  <c r="N27" i="76"/>
  <c r="M27" i="76"/>
  <c r="L27" i="76"/>
  <c r="K27" i="76"/>
  <c r="J27" i="76"/>
  <c r="I27" i="76"/>
  <c r="H27" i="76"/>
  <c r="G27" i="76"/>
  <c r="F27" i="76"/>
  <c r="E27" i="76"/>
  <c r="D27" i="76"/>
  <c r="C27" i="76"/>
  <c r="B27" i="76"/>
  <c r="A27" i="76"/>
  <c r="AA25" i="76"/>
  <c r="AB33" i="76" s="1"/>
  <c r="T25" i="76" s="1"/>
  <c r="Z25" i="76"/>
  <c r="S25" i="76"/>
  <c r="R25" i="76"/>
  <c r="Q25" i="76"/>
  <c r="AA24" i="76"/>
  <c r="Z24" i="76"/>
  <c r="AA32" i="76" s="1"/>
  <c r="R24" i="76" s="1"/>
  <c r="T24" i="76"/>
  <c r="S24" i="76"/>
  <c r="Q24" i="76"/>
  <c r="AA23" i="76"/>
  <c r="AA27" i="76" s="1"/>
  <c r="Z23" i="76"/>
  <c r="AA31" i="76" s="1"/>
  <c r="R23" i="76" s="1"/>
  <c r="T23" i="76"/>
  <c r="S23" i="76"/>
  <c r="Q23" i="76"/>
  <c r="BN19" i="76"/>
  <c r="BK19" i="76"/>
  <c r="BJ19" i="76"/>
  <c r="BI19" i="76"/>
  <c r="BH19" i="76"/>
  <c r="BG19" i="76"/>
  <c r="BF19" i="76"/>
  <c r="BE19" i="76"/>
  <c r="BD19" i="76"/>
  <c r="BC19" i="76"/>
  <c r="BB19" i="76"/>
  <c r="BA19" i="76"/>
  <c r="AZ19" i="76"/>
  <c r="AY19" i="76"/>
  <c r="AX19" i="76"/>
  <c r="AV19" i="76"/>
  <c r="AU19" i="76"/>
  <c r="AT19" i="76"/>
  <c r="AS19" i="76"/>
  <c r="AR19" i="76"/>
  <c r="AP19" i="76"/>
  <c r="AO19" i="76"/>
  <c r="AN19" i="76"/>
  <c r="AM19" i="76"/>
  <c r="AI19" i="76"/>
  <c r="AH19" i="76"/>
  <c r="AG19" i="76"/>
  <c r="AC19" i="76"/>
  <c r="AD19" i="76" s="1"/>
  <c r="U19" i="76" s="1"/>
  <c r="Z19" i="76"/>
  <c r="AA19" i="76" s="1"/>
  <c r="S19" i="76" s="1"/>
  <c r="V19" i="76"/>
  <c r="T19" i="76"/>
  <c r="R19" i="76"/>
  <c r="BN18" i="76"/>
  <c r="BK18" i="76"/>
  <c r="BJ18" i="76"/>
  <c r="BI18" i="76"/>
  <c r="BH18" i="76"/>
  <c r="BG18" i="76"/>
  <c r="BF18" i="76"/>
  <c r="BE18" i="76"/>
  <c r="BD18" i="76"/>
  <c r="BC18" i="76"/>
  <c r="BB18" i="76"/>
  <c r="BA18" i="76"/>
  <c r="AZ18" i="76"/>
  <c r="AY18" i="76"/>
  <c r="AX18" i="76"/>
  <c r="AV18" i="76"/>
  <c r="AU18" i="76"/>
  <c r="AT18" i="76"/>
  <c r="AS18" i="76"/>
  <c r="AR18" i="76"/>
  <c r="AP18" i="76"/>
  <c r="AO18" i="76"/>
  <c r="AN18" i="76"/>
  <c r="AM18" i="76"/>
  <c r="AI18" i="76"/>
  <c r="AH18" i="76"/>
  <c r="AG18" i="76"/>
  <c r="AC18" i="76"/>
  <c r="AD18" i="76" s="1"/>
  <c r="U18" i="76" s="1"/>
  <c r="Z18" i="76"/>
  <c r="AA18" i="76" s="1"/>
  <c r="S18" i="76" s="1"/>
  <c r="V18" i="76"/>
  <c r="T18" i="76"/>
  <c r="R18" i="76"/>
  <c r="BN17" i="76"/>
  <c r="BK17" i="76"/>
  <c r="BJ17" i="76"/>
  <c r="BI17" i="76"/>
  <c r="BH17" i="76"/>
  <c r="BG17" i="76"/>
  <c r="BF17" i="76"/>
  <c r="BE17" i="76"/>
  <c r="BD17" i="76"/>
  <c r="BC17" i="76"/>
  <c r="BB17" i="76"/>
  <c r="BA17" i="76"/>
  <c r="AZ17" i="76"/>
  <c r="AY17" i="76"/>
  <c r="AX17" i="76"/>
  <c r="AV17" i="76"/>
  <c r="AU17" i="76"/>
  <c r="AT17" i="76"/>
  <c r="AS17" i="76"/>
  <c r="AR17" i="76"/>
  <c r="AP17" i="76"/>
  <c r="AO17" i="76"/>
  <c r="AN17" i="76"/>
  <c r="AM17" i="76"/>
  <c r="AI17" i="76"/>
  <c r="AH17" i="76"/>
  <c r="AG17" i="76"/>
  <c r="AC17" i="76"/>
  <c r="AD17" i="76" s="1"/>
  <c r="U17" i="76" s="1"/>
  <c r="Z17" i="76"/>
  <c r="AA17" i="76" s="1"/>
  <c r="S17" i="76" s="1"/>
  <c r="V17" i="76"/>
  <c r="T17" i="76"/>
  <c r="R17" i="76"/>
  <c r="BN16" i="76"/>
  <c r="BK16" i="76"/>
  <c r="BJ16" i="76"/>
  <c r="BI16" i="76"/>
  <c r="BH16" i="76"/>
  <c r="BG16" i="76"/>
  <c r="BF16" i="76"/>
  <c r="BE16" i="76"/>
  <c r="BD16" i="76"/>
  <c r="BC16" i="76"/>
  <c r="BB16" i="76"/>
  <c r="BA16" i="76"/>
  <c r="AZ16" i="76"/>
  <c r="AY16" i="76"/>
  <c r="AX16" i="76"/>
  <c r="AV16" i="76"/>
  <c r="AU16" i="76"/>
  <c r="AT16" i="76"/>
  <c r="AS16" i="76"/>
  <c r="AR16" i="76"/>
  <c r="AP16" i="76"/>
  <c r="AO16" i="76"/>
  <c r="AN16" i="76"/>
  <c r="AM16" i="76"/>
  <c r="AI16" i="76"/>
  <c r="AH16" i="76"/>
  <c r="AG16" i="76"/>
  <c r="AC16" i="76"/>
  <c r="AD16" i="76" s="1"/>
  <c r="U16" i="76" s="1"/>
  <c r="Z16" i="76"/>
  <c r="AA16" i="76" s="1"/>
  <c r="S16" i="76" s="1"/>
  <c r="V16" i="76"/>
  <c r="T16" i="76"/>
  <c r="R16" i="76"/>
  <c r="BN15" i="76"/>
  <c r="BK15" i="76"/>
  <c r="BJ15" i="76"/>
  <c r="BI15" i="76"/>
  <c r="BH15" i="76"/>
  <c r="BG15" i="76"/>
  <c r="BF15" i="76"/>
  <c r="BE15" i="76"/>
  <c r="BD15" i="76"/>
  <c r="BC15" i="76"/>
  <c r="BB15" i="76"/>
  <c r="BA15" i="76"/>
  <c r="AZ15" i="76"/>
  <c r="AY15" i="76"/>
  <c r="AX15" i="76"/>
  <c r="AV15" i="76"/>
  <c r="AU15" i="76"/>
  <c r="AT15" i="76"/>
  <c r="AS15" i="76"/>
  <c r="AR15" i="76"/>
  <c r="AP15" i="76"/>
  <c r="AO15" i="76"/>
  <c r="AN15" i="76"/>
  <c r="AM15" i="76"/>
  <c r="AI15" i="76"/>
  <c r="AH15" i="76"/>
  <c r="AG15" i="76"/>
  <c r="AC15" i="76"/>
  <c r="AD15" i="76" s="1"/>
  <c r="U15" i="76" s="1"/>
  <c r="Z15" i="76"/>
  <c r="AA15" i="76" s="1"/>
  <c r="S15" i="76" s="1"/>
  <c r="V15" i="76"/>
  <c r="T15" i="76"/>
  <c r="R15" i="76"/>
  <c r="BN14" i="76"/>
  <c r="BK14" i="76"/>
  <c r="BJ14" i="76"/>
  <c r="BI14" i="76"/>
  <c r="BH14" i="76"/>
  <c r="BG14" i="76"/>
  <c r="BF14" i="76"/>
  <c r="BE14" i="76"/>
  <c r="BD14" i="76"/>
  <c r="BC14" i="76"/>
  <c r="BB14" i="76"/>
  <c r="BA14" i="76"/>
  <c r="AZ14" i="76"/>
  <c r="AY14" i="76"/>
  <c r="AX14" i="76"/>
  <c r="AV14" i="76"/>
  <c r="AU14" i="76"/>
  <c r="AT14" i="76"/>
  <c r="AS14" i="76"/>
  <c r="AR14" i="76"/>
  <c r="AP14" i="76"/>
  <c r="AO14" i="76"/>
  <c r="AN14" i="76"/>
  <c r="AM14" i="76"/>
  <c r="AI14" i="76"/>
  <c r="AH14" i="76"/>
  <c r="AG14" i="76"/>
  <c r="AC14" i="76"/>
  <c r="AD14" i="76" s="1"/>
  <c r="U14" i="76" s="1"/>
  <c r="Z14" i="76"/>
  <c r="AA14" i="76" s="1"/>
  <c r="S14" i="76" s="1"/>
  <c r="V14" i="76"/>
  <c r="T14" i="76"/>
  <c r="R14" i="76"/>
  <c r="BN13" i="76"/>
  <c r="BK13" i="76"/>
  <c r="BJ13" i="76"/>
  <c r="BI13" i="76"/>
  <c r="BH13" i="76"/>
  <c r="BG13" i="76"/>
  <c r="BF13" i="76"/>
  <c r="BE13" i="76"/>
  <c r="BD13" i="76"/>
  <c r="BC13" i="76"/>
  <c r="BB13" i="76"/>
  <c r="BA13" i="76"/>
  <c r="AZ13" i="76"/>
  <c r="AY13" i="76"/>
  <c r="AX13" i="76"/>
  <c r="AV13" i="76"/>
  <c r="AU13" i="76"/>
  <c r="AT13" i="76"/>
  <c r="AS13" i="76"/>
  <c r="AR13" i="76"/>
  <c r="AP13" i="76"/>
  <c r="AO13" i="76"/>
  <c r="AN13" i="76"/>
  <c r="AM13" i="76"/>
  <c r="AI13" i="76"/>
  <c r="AH13" i="76"/>
  <c r="AG13" i="76"/>
  <c r="AC13" i="76"/>
  <c r="AD13" i="76" s="1"/>
  <c r="U13" i="76" s="1"/>
  <c r="Z13" i="76"/>
  <c r="AA13" i="76" s="1"/>
  <c r="S13" i="76" s="1"/>
  <c r="V13" i="76"/>
  <c r="T13" i="76"/>
  <c r="R13" i="76"/>
  <c r="BN12" i="76"/>
  <c r="BK12" i="76"/>
  <c r="BJ12" i="76"/>
  <c r="BI12" i="76"/>
  <c r="BH12" i="76"/>
  <c r="BG12" i="76"/>
  <c r="BF12" i="76"/>
  <c r="BE12" i="76"/>
  <c r="BD12" i="76"/>
  <c r="BC12" i="76"/>
  <c r="BB12" i="76"/>
  <c r="BA12" i="76"/>
  <c r="AZ12" i="76"/>
  <c r="AY12" i="76"/>
  <c r="AX12" i="76"/>
  <c r="AV12" i="76"/>
  <c r="AU12" i="76"/>
  <c r="AT12" i="76"/>
  <c r="AS12" i="76"/>
  <c r="AR12" i="76"/>
  <c r="AP12" i="76"/>
  <c r="AO12" i="76"/>
  <c r="AN12" i="76"/>
  <c r="AM12" i="76"/>
  <c r="AI12" i="76"/>
  <c r="AH12" i="76"/>
  <c r="AG12" i="76"/>
  <c r="AC12" i="76"/>
  <c r="AD12" i="76" s="1"/>
  <c r="U12" i="76" s="1"/>
  <c r="Z12" i="76"/>
  <c r="AA12" i="76" s="1"/>
  <c r="S12" i="76" s="1"/>
  <c r="V12" i="76"/>
  <c r="T12" i="76"/>
  <c r="R12" i="76"/>
  <c r="BN11" i="76"/>
  <c r="BM11" i="76"/>
  <c r="BK11" i="76"/>
  <c r="BJ11" i="76"/>
  <c r="BI11" i="76"/>
  <c r="BH11" i="76"/>
  <c r="BG11" i="76"/>
  <c r="BF11" i="76"/>
  <c r="BE11" i="76"/>
  <c r="BD11" i="76"/>
  <c r="BC11" i="76"/>
  <c r="BB11" i="76"/>
  <c r="BA11" i="76"/>
  <c r="AZ11" i="76"/>
  <c r="AY11" i="76"/>
  <c r="AX11" i="76"/>
  <c r="AV11" i="76"/>
  <c r="AU11" i="76"/>
  <c r="AT11" i="76"/>
  <c r="AS11" i="76"/>
  <c r="AR11" i="76"/>
  <c r="AQ11" i="76"/>
  <c r="AP11" i="76"/>
  <c r="AO11" i="76"/>
  <c r="AN11" i="76"/>
  <c r="AM11" i="76"/>
  <c r="AL11" i="76"/>
  <c r="AK11" i="76"/>
  <c r="AJ11" i="76"/>
  <c r="AI11" i="76"/>
  <c r="AH11" i="76"/>
  <c r="AG11" i="76"/>
  <c r="AF11" i="76"/>
  <c r="AC11" i="76"/>
  <c r="AD11" i="76" s="1"/>
  <c r="U11" i="76" s="1"/>
  <c r="Z11" i="76"/>
  <c r="AA11" i="76" s="1"/>
  <c r="S11" i="76" s="1"/>
  <c r="V11" i="76"/>
  <c r="T11" i="76"/>
  <c r="R11" i="76"/>
  <c r="BN10" i="76"/>
  <c r="BM10" i="76"/>
  <c r="BK10" i="76"/>
  <c r="BK21" i="76" s="1"/>
  <c r="N21" i="76" s="1"/>
  <c r="BJ10" i="76"/>
  <c r="BI10" i="76"/>
  <c r="BH10" i="76"/>
  <c r="BG10" i="76"/>
  <c r="BG21" i="76" s="1"/>
  <c r="J21" i="76" s="1"/>
  <c r="BF10" i="76"/>
  <c r="BE10" i="76"/>
  <c r="BD10" i="76"/>
  <c r="BC10" i="76"/>
  <c r="BC21" i="76" s="1"/>
  <c r="F21" i="76" s="1"/>
  <c r="BB10" i="76"/>
  <c r="BA10" i="76"/>
  <c r="AZ10" i="76"/>
  <c r="AY10" i="76"/>
  <c r="AY21" i="76" s="1"/>
  <c r="B21" i="76" s="1"/>
  <c r="AX10" i="76"/>
  <c r="AV10" i="76"/>
  <c r="AU10" i="76"/>
  <c r="AT10" i="76"/>
  <c r="AT21" i="76" s="1"/>
  <c r="AT23" i="76" s="1"/>
  <c r="AS10" i="76"/>
  <c r="AR10" i="76"/>
  <c r="AQ10" i="76"/>
  <c r="AP10" i="76"/>
  <c r="AP21" i="76" s="1"/>
  <c r="AO10" i="76"/>
  <c r="AN10" i="76"/>
  <c r="AM10" i="76"/>
  <c r="AL10" i="76"/>
  <c r="AL21" i="76" s="1"/>
  <c r="AK10" i="76"/>
  <c r="AJ10" i="76"/>
  <c r="AI10" i="76"/>
  <c r="AH10" i="76"/>
  <c r="AH21" i="76" s="1"/>
  <c r="AG10" i="76"/>
  <c r="AF10" i="76"/>
  <c r="AC10" i="76"/>
  <c r="AD10" i="76" s="1"/>
  <c r="U10" i="76" s="1"/>
  <c r="Z10" i="76"/>
  <c r="AA10" i="76" s="1"/>
  <c r="S10" i="76" s="1"/>
  <c r="V10" i="76"/>
  <c r="T10" i="76"/>
  <c r="R10" i="76"/>
  <c r="BN9" i="76"/>
  <c r="BN21" i="76" s="1"/>
  <c r="BM9" i="76"/>
  <c r="BM21" i="76" s="1"/>
  <c r="BK9" i="76"/>
  <c r="BJ9" i="76"/>
  <c r="BJ21" i="76" s="1"/>
  <c r="M21" i="76" s="1"/>
  <c r="BI9" i="76"/>
  <c r="BI21" i="76" s="1"/>
  <c r="L21" i="76" s="1"/>
  <c r="BH9" i="76"/>
  <c r="BH21" i="76" s="1"/>
  <c r="K21" i="76" s="1"/>
  <c r="BG9" i="76"/>
  <c r="BF9" i="76"/>
  <c r="BF21" i="76" s="1"/>
  <c r="I21" i="76" s="1"/>
  <c r="BE9" i="76"/>
  <c r="BE21" i="76" s="1"/>
  <c r="H21" i="76" s="1"/>
  <c r="BD9" i="76"/>
  <c r="BD21" i="76" s="1"/>
  <c r="G21" i="76" s="1"/>
  <c r="BC9" i="76"/>
  <c r="BB9" i="76"/>
  <c r="BB21" i="76" s="1"/>
  <c r="E21" i="76" s="1"/>
  <c r="BA9" i="76"/>
  <c r="BA21" i="76" s="1"/>
  <c r="D21" i="76" s="1"/>
  <c r="AZ9" i="76"/>
  <c r="AZ21" i="76" s="1"/>
  <c r="C21" i="76" s="1"/>
  <c r="AY9" i="76"/>
  <c r="AX9" i="76"/>
  <c r="AX21" i="76" s="1"/>
  <c r="A21" i="76" s="1"/>
  <c r="AV9" i="76"/>
  <c r="AV21" i="76" s="1"/>
  <c r="O21" i="76" s="1"/>
  <c r="AU9" i="76"/>
  <c r="AU21" i="76" s="1"/>
  <c r="AT9" i="76"/>
  <c r="AS9" i="76"/>
  <c r="AS21" i="76" s="1"/>
  <c r="AS23" i="76" s="1"/>
  <c r="AR9" i="76"/>
  <c r="AR21" i="76" s="1"/>
  <c r="AQ9" i="76"/>
  <c r="AQ21" i="76" s="1"/>
  <c r="AP9" i="76"/>
  <c r="AO9" i="76"/>
  <c r="AO21" i="76" s="1"/>
  <c r="AN9" i="76"/>
  <c r="AN21" i="76" s="1"/>
  <c r="AN23" i="76" s="1"/>
  <c r="AM9" i="76"/>
  <c r="AM21" i="76" s="1"/>
  <c r="AM23" i="76" s="1"/>
  <c r="AL9" i="76"/>
  <c r="AK9" i="76"/>
  <c r="AK21" i="76" s="1"/>
  <c r="AJ9" i="76"/>
  <c r="AJ21" i="76" s="1"/>
  <c r="AI9" i="76"/>
  <c r="AI21" i="76" s="1"/>
  <c r="AH9" i="76"/>
  <c r="AG9" i="76"/>
  <c r="AG21" i="76" s="1"/>
  <c r="AF9" i="76"/>
  <c r="AF21" i="76" s="1"/>
  <c r="AC9" i="76"/>
  <c r="AD9" i="76" s="1"/>
  <c r="U9" i="76" s="1"/>
  <c r="Z9" i="76"/>
  <c r="AA9" i="76" s="1"/>
  <c r="S9" i="76" s="1"/>
  <c r="V9" i="76"/>
  <c r="T9" i="76"/>
  <c r="R9" i="76"/>
  <c r="H6" i="76"/>
  <c r="W4" i="76"/>
  <c r="G4" i="76"/>
  <c r="C4" i="76"/>
  <c r="X2" i="76"/>
  <c r="U2" i="76"/>
  <c r="T2" i="76"/>
  <c r="S2" i="76"/>
  <c r="R2" i="76"/>
  <c r="Q2" i="76"/>
  <c r="P2" i="76"/>
  <c r="O2" i="76"/>
  <c r="N2" i="76"/>
  <c r="C2" i="76"/>
  <c r="R33" i="76" l="1"/>
  <c r="AF23" i="76"/>
  <c r="AJ23" i="76"/>
  <c r="V37" i="76"/>
  <c r="V41" i="76"/>
  <c r="W41" i="76" s="1"/>
  <c r="AL23" i="76"/>
  <c r="W39" i="76"/>
  <c r="V39" i="76"/>
  <c r="AK23" i="76"/>
  <c r="T33" i="76"/>
  <c r="W37" i="76"/>
  <c r="AI23" i="76"/>
  <c r="V33" i="76"/>
  <c r="AQ23" i="76"/>
  <c r="R35" i="76"/>
  <c r="BM23" i="76"/>
  <c r="R34" i="76"/>
  <c r="T34" i="76" s="1"/>
  <c r="W34" i="76" s="1"/>
  <c r="W27" i="76"/>
  <c r="X27" i="76" s="1"/>
  <c r="AR23" i="76"/>
  <c r="V34" i="76"/>
  <c r="BN23" i="76"/>
  <c r="AH23" i="76"/>
  <c r="AK27" i="76" s="1"/>
  <c r="V31" i="76"/>
  <c r="V35" i="76"/>
  <c r="AP23" i="76"/>
  <c r="T35" i="76"/>
  <c r="W35" i="76" s="1"/>
  <c r="V29" i="76"/>
  <c r="AG23" i="76"/>
  <c r="V45" i="76"/>
  <c r="AO23" i="76"/>
  <c r="Z21" i="76"/>
  <c r="AC21" i="76"/>
  <c r="A45" i="75"/>
  <c r="A45" i="74"/>
  <c r="A45" i="73"/>
  <c r="A45" i="72"/>
  <c r="A45" i="71"/>
  <c r="A45" i="70"/>
  <c r="A45" i="69"/>
  <c r="A45" i="68"/>
  <c r="A45" i="67"/>
  <c r="A45" i="66"/>
  <c r="A45" i="65"/>
  <c r="A45" i="64"/>
  <c r="A45" i="63"/>
  <c r="A45" i="62"/>
  <c r="A45" i="61"/>
  <c r="A45" i="60"/>
  <c r="A45" i="59"/>
  <c r="A45" i="58"/>
  <c r="A45" i="57"/>
  <c r="A45" i="56"/>
  <c r="A45" i="55"/>
  <c r="A45" i="54"/>
  <c r="A45" i="53"/>
  <c r="A45" i="52"/>
  <c r="A45" i="2"/>
  <c r="AW47" i="75"/>
  <c r="X20" i="2"/>
  <c r="V19" i="2"/>
  <c r="V19" i="52" s="1"/>
  <c r="V19" i="53" s="1"/>
  <c r="V19" i="54" s="1"/>
  <c r="V19" i="55" s="1"/>
  <c r="V19" i="56" s="1"/>
  <c r="V19" i="57" s="1"/>
  <c r="V19" i="58" s="1"/>
  <c r="V19" i="59" s="1"/>
  <c r="V19" i="60" s="1"/>
  <c r="V19" i="61" s="1"/>
  <c r="V19" i="62" s="1"/>
  <c r="V19" i="63" s="1"/>
  <c r="V19" i="64" s="1"/>
  <c r="V19" i="65" s="1"/>
  <c r="V19" i="66" s="1"/>
  <c r="V19" i="67" s="1"/>
  <c r="V19" i="68" s="1"/>
  <c r="V19" i="69" s="1"/>
  <c r="V19" i="70" s="1"/>
  <c r="V19" i="71" s="1"/>
  <c r="V19" i="72" s="1"/>
  <c r="V19" i="73" s="1"/>
  <c r="V19" i="74" s="1"/>
  <c r="V19" i="75" s="1"/>
  <c r="V9" i="2"/>
  <c r="V9" i="52" s="1"/>
  <c r="V9" i="53" s="1"/>
  <c r="V9" i="54" s="1"/>
  <c r="V9" i="55" s="1"/>
  <c r="V9" i="56" s="1"/>
  <c r="V9" i="57" s="1"/>
  <c r="V9" i="58" s="1"/>
  <c r="V9" i="59" s="1"/>
  <c r="V9" i="60" s="1"/>
  <c r="V9" i="61" s="1"/>
  <c r="V9" i="62" s="1"/>
  <c r="V9" i="63" s="1"/>
  <c r="V9" i="64" s="1"/>
  <c r="V9" i="65" s="1"/>
  <c r="V9" i="66" s="1"/>
  <c r="V9" i="67" s="1"/>
  <c r="V9" i="68" s="1"/>
  <c r="V9" i="69" s="1"/>
  <c r="V9" i="70" s="1"/>
  <c r="V9" i="71" s="1"/>
  <c r="V9" i="72" s="1"/>
  <c r="V9" i="73" s="1"/>
  <c r="V9" i="74" s="1"/>
  <c r="V9" i="75" s="1"/>
  <c r="C2" i="2"/>
  <c r="C2" i="52" s="1"/>
  <c r="C2" i="53" s="1"/>
  <c r="C2" i="54" s="1"/>
  <c r="C2" i="55" s="1"/>
  <c r="C2" i="56" s="1"/>
  <c r="C2" i="57" s="1"/>
  <c r="C2" i="58" s="1"/>
  <c r="C2" i="59" s="1"/>
  <c r="C2" i="60" s="1"/>
  <c r="C2" i="61" s="1"/>
  <c r="C2" i="62" s="1"/>
  <c r="C2" i="63" s="1"/>
  <c r="C2" i="64" s="1"/>
  <c r="C2" i="65" s="1"/>
  <c r="C2" i="66" s="1"/>
  <c r="C2" i="67" s="1"/>
  <c r="C2" i="68" s="1"/>
  <c r="C2" i="69" s="1"/>
  <c r="C2" i="70" s="1"/>
  <c r="C2" i="71" s="1"/>
  <c r="C2" i="72" s="1"/>
  <c r="C2" i="73" s="1"/>
  <c r="C2" i="74" s="1"/>
  <c r="C2" i="75" s="1"/>
  <c r="M2" i="2"/>
  <c r="M2" i="52" s="1"/>
  <c r="M2" i="53"/>
  <c r="M2" i="54" s="1"/>
  <c r="M2" i="55" s="1"/>
  <c r="M2" i="56" s="1"/>
  <c r="M2" i="57" s="1"/>
  <c r="M2" i="58" s="1"/>
  <c r="M2" i="59" s="1"/>
  <c r="M2" i="60" s="1"/>
  <c r="M2" i="61" s="1"/>
  <c r="M2" i="62" s="1"/>
  <c r="M2" i="63" s="1"/>
  <c r="M2" i="64" s="1"/>
  <c r="M2" i="65" s="1"/>
  <c r="M2" i="66" s="1"/>
  <c r="M2" i="67" s="1"/>
  <c r="M2" i="68" s="1"/>
  <c r="M2" i="69" s="1"/>
  <c r="M2" i="70" s="1"/>
  <c r="M2" i="71" s="1"/>
  <c r="M2" i="72" s="1"/>
  <c r="M2" i="73" s="1"/>
  <c r="M2" i="74" s="1"/>
  <c r="M2" i="75" s="1"/>
  <c r="N2" i="2"/>
  <c r="N2" i="52" s="1"/>
  <c r="N2" i="53" s="1"/>
  <c r="N2" i="54" s="1"/>
  <c r="N2" i="55" s="1"/>
  <c r="N2" i="56" s="1"/>
  <c r="N2" i="57" s="1"/>
  <c r="N2" i="58" s="1"/>
  <c r="N2" i="59" s="1"/>
  <c r="N2" i="60" s="1"/>
  <c r="N2" i="61" s="1"/>
  <c r="N2" i="62" s="1"/>
  <c r="N2" i="63"/>
  <c r="N2" i="64" s="1"/>
  <c r="N2" i="65" s="1"/>
  <c r="N2" i="66" s="1"/>
  <c r="N2" i="67" s="1"/>
  <c r="N2" i="68" s="1"/>
  <c r="N2" i="69" s="1"/>
  <c r="N2" i="70" s="1"/>
  <c r="N2" i="71" s="1"/>
  <c r="N2" i="72" s="1"/>
  <c r="N2" i="73" s="1"/>
  <c r="N2" i="74" s="1"/>
  <c r="N2" i="75" s="1"/>
  <c r="O2" i="2"/>
  <c r="O2" i="52" s="1"/>
  <c r="O2" i="53" s="1"/>
  <c r="O2" i="54" s="1"/>
  <c r="O2" i="55" s="1"/>
  <c r="O2" i="56" s="1"/>
  <c r="O2" i="57" s="1"/>
  <c r="O2" i="58" s="1"/>
  <c r="O2" i="59" s="1"/>
  <c r="O2" i="60" s="1"/>
  <c r="O2" i="61" s="1"/>
  <c r="O2" i="62" s="1"/>
  <c r="O2" i="63" s="1"/>
  <c r="O2" i="64" s="1"/>
  <c r="O2" i="65" s="1"/>
  <c r="O2" i="66" s="1"/>
  <c r="O2" i="67" s="1"/>
  <c r="O2" i="68" s="1"/>
  <c r="O2" i="69" s="1"/>
  <c r="O2" i="70" s="1"/>
  <c r="O2" i="71" s="1"/>
  <c r="O2" i="72" s="1"/>
  <c r="O2" i="73"/>
  <c r="O2" i="74" s="1"/>
  <c r="O2" i="75" s="1"/>
  <c r="P2" i="2"/>
  <c r="P2" i="52" s="1"/>
  <c r="P2" i="53" s="1"/>
  <c r="P2" i="54" s="1"/>
  <c r="P2" i="55" s="1"/>
  <c r="P2" i="56" s="1"/>
  <c r="P2" i="57" s="1"/>
  <c r="P2" i="58" s="1"/>
  <c r="P2" i="59" s="1"/>
  <c r="P2" i="60" s="1"/>
  <c r="P2" i="61" s="1"/>
  <c r="P2" i="62" s="1"/>
  <c r="P2" i="63" s="1"/>
  <c r="P2" i="64" s="1"/>
  <c r="P2" i="65" s="1"/>
  <c r="P2" i="66" s="1"/>
  <c r="P2" i="67" s="1"/>
  <c r="P2" i="68" s="1"/>
  <c r="P2" i="69" s="1"/>
  <c r="P2" i="70" s="1"/>
  <c r="P2" i="71" s="1"/>
  <c r="P2" i="72" s="1"/>
  <c r="P2" i="73" s="1"/>
  <c r="P2" i="74" s="1"/>
  <c r="P2" i="75" s="1"/>
  <c r="Q2" i="2"/>
  <c r="Q2" i="52" s="1"/>
  <c r="Q2" i="53" s="1"/>
  <c r="Q2" i="54" s="1"/>
  <c r="Q2" i="55" s="1"/>
  <c r="Q2" i="56" s="1"/>
  <c r="Q2" i="57" s="1"/>
  <c r="Q2" i="58" s="1"/>
  <c r="Q2" i="59" s="1"/>
  <c r="Q2" i="60" s="1"/>
  <c r="Q2" i="61" s="1"/>
  <c r="Q2" i="62" s="1"/>
  <c r="Q2" i="63" s="1"/>
  <c r="Q2" i="64" s="1"/>
  <c r="Q2" i="65" s="1"/>
  <c r="Q2" i="66" s="1"/>
  <c r="Q2" i="67" s="1"/>
  <c r="Q2" i="68" s="1"/>
  <c r="Q2" i="69" s="1"/>
  <c r="Q2" i="70" s="1"/>
  <c r="Q2" i="71" s="1"/>
  <c r="Q2" i="72" s="1"/>
  <c r="Q2" i="73" s="1"/>
  <c r="Q2" i="74" s="1"/>
  <c r="Q2" i="75" s="1"/>
  <c r="R2" i="2"/>
  <c r="R2" i="52"/>
  <c r="R2" i="53" s="1"/>
  <c r="R2" i="54" s="1"/>
  <c r="R2" i="55" s="1"/>
  <c r="R2" i="56" s="1"/>
  <c r="R2" i="57" s="1"/>
  <c r="R2" i="58" s="1"/>
  <c r="R2" i="59" s="1"/>
  <c r="R2" i="60" s="1"/>
  <c r="R2" i="61" s="1"/>
  <c r="R2" i="62" s="1"/>
  <c r="R2" i="63" s="1"/>
  <c r="R2" i="64" s="1"/>
  <c r="R2" i="65" s="1"/>
  <c r="R2" i="66" s="1"/>
  <c r="R2" i="67" s="1"/>
  <c r="R2" i="68" s="1"/>
  <c r="R2" i="69" s="1"/>
  <c r="R2" i="70" s="1"/>
  <c r="R2" i="71" s="1"/>
  <c r="R2" i="72" s="1"/>
  <c r="R2" i="73" s="1"/>
  <c r="R2" i="74" s="1"/>
  <c r="R2" i="75" s="1"/>
  <c r="S2" i="2"/>
  <c r="S2" i="52" s="1"/>
  <c r="S2" i="53" s="1"/>
  <c r="S2" i="54"/>
  <c r="S2" i="55" s="1"/>
  <c r="S2" i="56" s="1"/>
  <c r="S2" i="57" s="1"/>
  <c r="S2" i="58" s="1"/>
  <c r="S2" i="59" s="1"/>
  <c r="S2" i="60" s="1"/>
  <c r="S2" i="61" s="1"/>
  <c r="S2" i="62" s="1"/>
  <c r="S2" i="63" s="1"/>
  <c r="S2" i="64" s="1"/>
  <c r="S2" i="65" s="1"/>
  <c r="S2" i="66" s="1"/>
  <c r="S2" i="67" s="1"/>
  <c r="S2" i="68" s="1"/>
  <c r="S2" i="69" s="1"/>
  <c r="S2" i="70" s="1"/>
  <c r="S2" i="71" s="1"/>
  <c r="S2" i="72" s="1"/>
  <c r="S2" i="73" s="1"/>
  <c r="S2" i="74" s="1"/>
  <c r="S2" i="75" s="1"/>
  <c r="T2" i="2"/>
  <c r="U2" i="2"/>
  <c r="U2" i="52" s="1"/>
  <c r="U2" i="53" s="1"/>
  <c r="U2" i="54" s="1"/>
  <c r="U2" i="55" s="1"/>
  <c r="U2" i="56" s="1"/>
  <c r="U2" i="57" s="1"/>
  <c r="U2" i="58" s="1"/>
  <c r="U2" i="59" s="1"/>
  <c r="U2" i="60" s="1"/>
  <c r="U2" i="61" s="1"/>
  <c r="U2" i="62" s="1"/>
  <c r="U2" i="63" s="1"/>
  <c r="U2" i="64" s="1"/>
  <c r="U2" i="65" s="1"/>
  <c r="U2" i="66" s="1"/>
  <c r="U2" i="67" s="1"/>
  <c r="U2" i="68" s="1"/>
  <c r="U2" i="69" s="1"/>
  <c r="U2" i="70" s="1"/>
  <c r="U2" i="71" s="1"/>
  <c r="U2" i="72" s="1"/>
  <c r="U2" i="73" s="1"/>
  <c r="U2" i="74" s="1"/>
  <c r="U2" i="75" s="1"/>
  <c r="X2" i="2"/>
  <c r="X2" i="52" s="1"/>
  <c r="X2" i="53" s="1"/>
  <c r="X2" i="54" s="1"/>
  <c r="X2" i="55" s="1"/>
  <c r="X2" i="56" s="1"/>
  <c r="X2" i="57" s="1"/>
  <c r="X2" i="58" s="1"/>
  <c r="X2" i="59" s="1"/>
  <c r="X2" i="60" s="1"/>
  <c r="X2" i="61" s="1"/>
  <c r="X2" i="62" s="1"/>
  <c r="X2" i="63" s="1"/>
  <c r="X2" i="64" s="1"/>
  <c r="X2" i="65" s="1"/>
  <c r="X2" i="66" s="1"/>
  <c r="X2" i="67" s="1"/>
  <c r="X2" i="68" s="1"/>
  <c r="X2" i="69" s="1"/>
  <c r="X2" i="70" s="1"/>
  <c r="X2" i="71" s="1"/>
  <c r="X2" i="72" s="1"/>
  <c r="X2" i="73" s="1"/>
  <c r="X2" i="74" s="1"/>
  <c r="X2" i="75" s="1"/>
  <c r="C4" i="2"/>
  <c r="C4" i="52" s="1"/>
  <c r="C4" i="53" s="1"/>
  <c r="C4" i="54" s="1"/>
  <c r="C4" i="55" s="1"/>
  <c r="C4" i="56" s="1"/>
  <c r="C4" i="57" s="1"/>
  <c r="C4" i="58" s="1"/>
  <c r="C4" i="59" s="1"/>
  <c r="C4" i="60" s="1"/>
  <c r="C4" i="61" s="1"/>
  <c r="C4" i="62" s="1"/>
  <c r="C4" i="63" s="1"/>
  <c r="C4" i="64" s="1"/>
  <c r="C4" i="65" s="1"/>
  <c r="C4" i="66" s="1"/>
  <c r="C4" i="67" s="1"/>
  <c r="C4" i="68" s="1"/>
  <c r="C4" i="69" s="1"/>
  <c r="C4" i="70" s="1"/>
  <c r="C4" i="71" s="1"/>
  <c r="C4" i="72" s="1"/>
  <c r="C4" i="73" s="1"/>
  <c r="C4" i="74" s="1"/>
  <c r="C4" i="75" s="1"/>
  <c r="G4" i="2"/>
  <c r="G4" i="52" s="1"/>
  <c r="G4" i="53" s="1"/>
  <c r="G4" i="54" s="1"/>
  <c r="G4" i="55" s="1"/>
  <c r="G4" i="56" s="1"/>
  <c r="G4" i="57" s="1"/>
  <c r="G4" i="58" s="1"/>
  <c r="G4" i="59" s="1"/>
  <c r="G4" i="60" s="1"/>
  <c r="G4" i="61" s="1"/>
  <c r="G4" i="62" s="1"/>
  <c r="G4" i="63" s="1"/>
  <c r="G4" i="64" s="1"/>
  <c r="G4" i="65" s="1"/>
  <c r="G4" i="66" s="1"/>
  <c r="G4" i="67" s="1"/>
  <c r="G4" i="68" s="1"/>
  <c r="G4" i="69" s="1"/>
  <c r="G4" i="70" s="1"/>
  <c r="G4" i="71" s="1"/>
  <c r="G4" i="72" s="1"/>
  <c r="G4" i="73" s="1"/>
  <c r="G4" i="74" s="1"/>
  <c r="G4" i="75" s="1"/>
  <c r="W4" i="2"/>
  <c r="W4" i="52" s="1"/>
  <c r="W4" i="53" s="1"/>
  <c r="W4" i="54" s="1"/>
  <c r="W4" i="55" s="1"/>
  <c r="W4" i="56" s="1"/>
  <c r="W4" i="57" s="1"/>
  <c r="W4" i="58" s="1"/>
  <c r="W4" i="59" s="1"/>
  <c r="W4" i="60" s="1"/>
  <c r="W4" i="61" s="1"/>
  <c r="W4" i="62" s="1"/>
  <c r="W4" i="63" s="1"/>
  <c r="W4" i="64" s="1"/>
  <c r="W4" i="65" s="1"/>
  <c r="W4" i="66" s="1"/>
  <c r="W4" i="67" s="1"/>
  <c r="W4" i="68" s="1"/>
  <c r="W4" i="69" s="1"/>
  <c r="W4" i="70" s="1"/>
  <c r="W4" i="71" s="1"/>
  <c r="W4" i="72" s="1"/>
  <c r="W4" i="73" s="1"/>
  <c r="W4" i="74" s="1"/>
  <c r="W4" i="75" s="1"/>
  <c r="A6" i="2"/>
  <c r="A6" i="52" s="1"/>
  <c r="R9" i="75"/>
  <c r="Z9" i="75"/>
  <c r="T9" i="75"/>
  <c r="AC9" i="75"/>
  <c r="AF9" i="75"/>
  <c r="AG9" i="75"/>
  <c r="AH9" i="75"/>
  <c r="AI9" i="75"/>
  <c r="AJ9" i="75"/>
  <c r="AK9" i="75"/>
  <c r="AL9" i="75"/>
  <c r="AM9" i="75"/>
  <c r="AN9" i="75"/>
  <c r="AO9" i="75"/>
  <c r="AP9" i="75"/>
  <c r="AQ9" i="75"/>
  <c r="AR9" i="75"/>
  <c r="AS9" i="75"/>
  <c r="AT9" i="75"/>
  <c r="AU9" i="75"/>
  <c r="AV9" i="75"/>
  <c r="AX9" i="75"/>
  <c r="AY9" i="75"/>
  <c r="AZ9" i="75"/>
  <c r="BA9" i="75"/>
  <c r="BB9" i="75"/>
  <c r="BC9" i="75"/>
  <c r="BD9" i="75"/>
  <c r="BE9" i="75"/>
  <c r="BF9" i="75"/>
  <c r="BG9" i="75"/>
  <c r="BH9" i="75"/>
  <c r="BI9" i="75"/>
  <c r="BJ9" i="75"/>
  <c r="BK9" i="75"/>
  <c r="BM9" i="75"/>
  <c r="BN9" i="75"/>
  <c r="R10" i="75"/>
  <c r="Z10" i="75"/>
  <c r="T10" i="75"/>
  <c r="AC10" i="75"/>
  <c r="V10" i="2"/>
  <c r="V10" i="52" s="1"/>
  <c r="V10" i="53" s="1"/>
  <c r="V10" i="54" s="1"/>
  <c r="V10" i="55" s="1"/>
  <c r="V10" i="56" s="1"/>
  <c r="V10" i="57" s="1"/>
  <c r="V10" i="58" s="1"/>
  <c r="V10" i="59" s="1"/>
  <c r="V10" i="60" s="1"/>
  <c r="V10" i="61" s="1"/>
  <c r="V10" i="62" s="1"/>
  <c r="V10" i="63" s="1"/>
  <c r="V10" i="64" s="1"/>
  <c r="V10" i="65" s="1"/>
  <c r="V10" i="66" s="1"/>
  <c r="V10" i="67" s="1"/>
  <c r="V10" i="68" s="1"/>
  <c r="V10" i="69" s="1"/>
  <c r="V10" i="70" s="1"/>
  <c r="V10" i="71" s="1"/>
  <c r="V10" i="72" s="1"/>
  <c r="V10" i="73" s="1"/>
  <c r="V10" i="74" s="1"/>
  <c r="V10" i="75" s="1"/>
  <c r="AF10" i="75"/>
  <c r="AG10" i="75"/>
  <c r="AH10" i="75"/>
  <c r="AI10" i="75"/>
  <c r="AJ10" i="75"/>
  <c r="AK10" i="75"/>
  <c r="AL10" i="75"/>
  <c r="AM10" i="75"/>
  <c r="AN10" i="75"/>
  <c r="AO10" i="75"/>
  <c r="AP10" i="75"/>
  <c r="AQ10" i="75"/>
  <c r="AR10" i="75"/>
  <c r="AS10" i="75"/>
  <c r="AT10" i="75"/>
  <c r="AU10" i="75"/>
  <c r="AV10" i="75"/>
  <c r="AX10" i="75"/>
  <c r="AY10" i="75"/>
  <c r="AZ10" i="75"/>
  <c r="BA10" i="75"/>
  <c r="BB10" i="75"/>
  <c r="BC10" i="75"/>
  <c r="BD10" i="75"/>
  <c r="BE10" i="75"/>
  <c r="BF10" i="75"/>
  <c r="BG10" i="75"/>
  <c r="BH10" i="75"/>
  <c r="BI10" i="75"/>
  <c r="BJ10" i="75"/>
  <c r="BK10" i="75"/>
  <c r="BM10" i="75"/>
  <c r="BN10" i="75"/>
  <c r="R11" i="75"/>
  <c r="Z11" i="75"/>
  <c r="T11" i="75"/>
  <c r="AC11" i="75"/>
  <c r="V11" i="2"/>
  <c r="V11" i="52" s="1"/>
  <c r="V11" i="53" s="1"/>
  <c r="V11" i="54" s="1"/>
  <c r="V11" i="55" s="1"/>
  <c r="V11" i="56" s="1"/>
  <c r="V11" i="57" s="1"/>
  <c r="V11" i="58" s="1"/>
  <c r="V11" i="59" s="1"/>
  <c r="V11" i="60" s="1"/>
  <c r="V11" i="61" s="1"/>
  <c r="V11" i="62" s="1"/>
  <c r="V11" i="63" s="1"/>
  <c r="V11" i="64" s="1"/>
  <c r="V11" i="65" s="1"/>
  <c r="V11" i="66" s="1"/>
  <c r="V11" i="67" s="1"/>
  <c r="V11" i="68" s="1"/>
  <c r="V11" i="69" s="1"/>
  <c r="V11" i="70" s="1"/>
  <c r="V11" i="71" s="1"/>
  <c r="V11" i="72" s="1"/>
  <c r="V11" i="73" s="1"/>
  <c r="V11" i="74" s="1"/>
  <c r="V11" i="75" s="1"/>
  <c r="AF11" i="75"/>
  <c r="AG11" i="75"/>
  <c r="AH11" i="75"/>
  <c r="AI11" i="75"/>
  <c r="AJ11" i="75"/>
  <c r="AK11" i="75"/>
  <c r="AL11" i="75"/>
  <c r="AM11" i="75"/>
  <c r="AN11" i="75"/>
  <c r="AO11" i="75"/>
  <c r="AP11" i="75"/>
  <c r="AQ11" i="75"/>
  <c r="AR11" i="75"/>
  <c r="AS11" i="75"/>
  <c r="AT11" i="75"/>
  <c r="AU11" i="75"/>
  <c r="AV11" i="75"/>
  <c r="AX11" i="75"/>
  <c r="AY11" i="75"/>
  <c r="AZ11" i="75"/>
  <c r="BA11" i="75"/>
  <c r="BB11" i="75"/>
  <c r="BC11" i="75"/>
  <c r="BD11" i="75"/>
  <c r="BE11" i="75"/>
  <c r="BF11" i="75"/>
  <c r="BG11" i="75"/>
  <c r="BH11" i="75"/>
  <c r="BI11" i="75"/>
  <c r="BJ11" i="75"/>
  <c r="BK11" i="75"/>
  <c r="BM11" i="75"/>
  <c r="BN11" i="75"/>
  <c r="R12" i="75"/>
  <c r="Z12" i="75"/>
  <c r="T12" i="75"/>
  <c r="AC12" i="75"/>
  <c r="V12" i="2"/>
  <c r="V12" i="52" s="1"/>
  <c r="V12" i="53" s="1"/>
  <c r="V12" i="54" s="1"/>
  <c r="V12" i="55" s="1"/>
  <c r="V12" i="56" s="1"/>
  <c r="V12" i="57" s="1"/>
  <c r="V12" i="58" s="1"/>
  <c r="V12" i="59" s="1"/>
  <c r="V12" i="60" s="1"/>
  <c r="V12" i="61" s="1"/>
  <c r="V12" i="62" s="1"/>
  <c r="V12" i="63" s="1"/>
  <c r="V12" i="64" s="1"/>
  <c r="V12" i="65" s="1"/>
  <c r="V12" i="66" s="1"/>
  <c r="V12" i="67" s="1"/>
  <c r="V12" i="68" s="1"/>
  <c r="V12" i="69" s="1"/>
  <c r="V12" i="70" s="1"/>
  <c r="V12" i="71" s="1"/>
  <c r="V12" i="72" s="1"/>
  <c r="V12" i="73" s="1"/>
  <c r="V12" i="74" s="1"/>
  <c r="V12" i="75" s="1"/>
  <c r="AG12" i="75"/>
  <c r="AH12" i="75"/>
  <c r="AI12" i="75"/>
  <c r="AM12" i="75"/>
  <c r="AN12" i="75"/>
  <c r="AO12" i="75"/>
  <c r="AP12" i="75"/>
  <c r="AR12" i="75"/>
  <c r="AS12" i="75"/>
  <c r="AT12" i="75"/>
  <c r="AU12" i="75"/>
  <c r="AV12" i="75"/>
  <c r="AX12" i="75"/>
  <c r="AY12" i="75"/>
  <c r="AZ12" i="75"/>
  <c r="BA12" i="75"/>
  <c r="BB12" i="75"/>
  <c r="BC12" i="75"/>
  <c r="BD12" i="75"/>
  <c r="BE12" i="75"/>
  <c r="BF12" i="75"/>
  <c r="BG12" i="75"/>
  <c r="BH12" i="75"/>
  <c r="BI12" i="75"/>
  <c r="BJ12" i="75"/>
  <c r="BK12" i="75"/>
  <c r="BN12" i="75"/>
  <c r="R13" i="75"/>
  <c r="Z13" i="75"/>
  <c r="AA13" i="75" s="1"/>
  <c r="S13" i="75" s="1"/>
  <c r="T13" i="75"/>
  <c r="AC13" i="75"/>
  <c r="V13" i="2"/>
  <c r="V13" i="52" s="1"/>
  <c r="V13" i="53" s="1"/>
  <c r="V13" i="54" s="1"/>
  <c r="V13" i="55" s="1"/>
  <c r="V13" i="56" s="1"/>
  <c r="V13" i="57" s="1"/>
  <c r="V13" i="58" s="1"/>
  <c r="V13" i="59" s="1"/>
  <c r="V13" i="60" s="1"/>
  <c r="V13" i="61" s="1"/>
  <c r="V13" i="62" s="1"/>
  <c r="V13" i="63"/>
  <c r="V13" i="64" s="1"/>
  <c r="V13" i="65" s="1"/>
  <c r="V13" i="66" s="1"/>
  <c r="V13" i="67" s="1"/>
  <c r="V13" i="68" s="1"/>
  <c r="V13" i="69" s="1"/>
  <c r="V13" i="70" s="1"/>
  <c r="V13" i="71" s="1"/>
  <c r="V13" i="72" s="1"/>
  <c r="V13" i="73" s="1"/>
  <c r="V13" i="74" s="1"/>
  <c r="V13" i="75" s="1"/>
  <c r="AG13" i="75"/>
  <c r="AH13" i="75"/>
  <c r="AI13" i="75"/>
  <c r="AM13" i="75"/>
  <c r="AN13" i="75"/>
  <c r="AO13" i="75"/>
  <c r="AP13" i="75"/>
  <c r="AR13" i="75"/>
  <c r="AS13" i="75"/>
  <c r="AT13" i="75"/>
  <c r="AU13" i="75"/>
  <c r="AV13" i="75"/>
  <c r="AX13" i="75"/>
  <c r="AY13" i="75"/>
  <c r="AZ13" i="75"/>
  <c r="BA13" i="75"/>
  <c r="BB13" i="75"/>
  <c r="BC13" i="75"/>
  <c r="BD13" i="75"/>
  <c r="BE13" i="75"/>
  <c r="BF13" i="75"/>
  <c r="BG13" i="75"/>
  <c r="BH13" i="75"/>
  <c r="BI13" i="75"/>
  <c r="BJ13" i="75"/>
  <c r="BK13" i="75"/>
  <c r="BN13" i="75"/>
  <c r="R14" i="75"/>
  <c r="Z14" i="75"/>
  <c r="T14" i="75"/>
  <c r="AC14" i="75"/>
  <c r="V14" i="2"/>
  <c r="V14" i="52" s="1"/>
  <c r="V14" i="53" s="1"/>
  <c r="V14" i="54" s="1"/>
  <c r="V14" i="55" s="1"/>
  <c r="V14" i="56"/>
  <c r="V14" i="57" s="1"/>
  <c r="V14" i="58" s="1"/>
  <c r="V14" i="59" s="1"/>
  <c r="V14" i="60" s="1"/>
  <c r="V14" i="61" s="1"/>
  <c r="V14" i="62" s="1"/>
  <c r="V14" i="63" s="1"/>
  <c r="V14" i="64" s="1"/>
  <c r="V14" i="65" s="1"/>
  <c r="V14" i="66" s="1"/>
  <c r="V14" i="67" s="1"/>
  <c r="V14" i="68" s="1"/>
  <c r="V14" i="69" s="1"/>
  <c r="V14" i="70" s="1"/>
  <c r="V14" i="71" s="1"/>
  <c r="V14" i="72" s="1"/>
  <c r="V14" i="73" s="1"/>
  <c r="V14" i="74" s="1"/>
  <c r="V14" i="75" s="1"/>
  <c r="AG14" i="75"/>
  <c r="AH14" i="75"/>
  <c r="AI14" i="75"/>
  <c r="AM14" i="75"/>
  <c r="AN14" i="75"/>
  <c r="AO14" i="75"/>
  <c r="AP14" i="75"/>
  <c r="AR14" i="75"/>
  <c r="AS14" i="75"/>
  <c r="AT14" i="75"/>
  <c r="AU14" i="75"/>
  <c r="AV14" i="75"/>
  <c r="AX14" i="75"/>
  <c r="AY14" i="75"/>
  <c r="AZ14" i="75"/>
  <c r="BA14" i="75"/>
  <c r="BB14" i="75"/>
  <c r="BC14" i="75"/>
  <c r="BD14" i="75"/>
  <c r="BE14" i="75"/>
  <c r="BF14" i="75"/>
  <c r="BG14" i="75"/>
  <c r="BH14" i="75"/>
  <c r="BI14" i="75"/>
  <c r="BJ14" i="75"/>
  <c r="BK14" i="75"/>
  <c r="BN14" i="75"/>
  <c r="R15" i="75"/>
  <c r="Z15" i="75"/>
  <c r="T15" i="75"/>
  <c r="AC15" i="75"/>
  <c r="V15" i="2"/>
  <c r="V15" i="52" s="1"/>
  <c r="V15" i="53" s="1"/>
  <c r="V15" i="54" s="1"/>
  <c r="V15" i="55" s="1"/>
  <c r="V15" i="56" s="1"/>
  <c r="V15" i="57" s="1"/>
  <c r="V15" i="58" s="1"/>
  <c r="V15" i="59" s="1"/>
  <c r="V15" i="60" s="1"/>
  <c r="V15" i="61" s="1"/>
  <c r="V15" i="62" s="1"/>
  <c r="V15" i="63" s="1"/>
  <c r="V15" i="64" s="1"/>
  <c r="V15" i="65" s="1"/>
  <c r="V15" i="66" s="1"/>
  <c r="V15" i="67" s="1"/>
  <c r="V15" i="68" s="1"/>
  <c r="V15" i="69" s="1"/>
  <c r="V15" i="70" s="1"/>
  <c r="V15" i="71" s="1"/>
  <c r="V15" i="72" s="1"/>
  <c r="V15" i="73" s="1"/>
  <c r="V15" i="74" s="1"/>
  <c r="V15" i="75" s="1"/>
  <c r="AG15" i="75"/>
  <c r="AH15" i="75"/>
  <c r="AI15" i="75"/>
  <c r="AM15" i="75"/>
  <c r="AN15" i="75"/>
  <c r="AO15" i="75"/>
  <c r="AP15" i="75"/>
  <c r="AR15" i="75"/>
  <c r="AS15" i="75"/>
  <c r="AT15" i="75"/>
  <c r="AU15" i="75"/>
  <c r="AV15" i="75"/>
  <c r="AX15" i="75"/>
  <c r="AY15" i="75"/>
  <c r="AZ15" i="75"/>
  <c r="BA15" i="75"/>
  <c r="BB15" i="75"/>
  <c r="BC15" i="75"/>
  <c r="BD15" i="75"/>
  <c r="BE15" i="75"/>
  <c r="BF15" i="75"/>
  <c r="BG15" i="75"/>
  <c r="BH15" i="75"/>
  <c r="BI15" i="75"/>
  <c r="BJ15" i="75"/>
  <c r="BK15" i="75"/>
  <c r="BN15" i="75"/>
  <c r="R16" i="75"/>
  <c r="Z16" i="75"/>
  <c r="T16" i="75"/>
  <c r="AD16" i="75" s="1"/>
  <c r="AC16" i="75"/>
  <c r="U16" i="75"/>
  <c r="V16" i="2"/>
  <c r="V16" i="52" s="1"/>
  <c r="V16" i="53" s="1"/>
  <c r="V16" i="54" s="1"/>
  <c r="V16" i="55" s="1"/>
  <c r="V16" i="56" s="1"/>
  <c r="V16" i="57" s="1"/>
  <c r="V16" i="58" s="1"/>
  <c r="V16" i="59" s="1"/>
  <c r="V16" i="60" s="1"/>
  <c r="V16" i="61" s="1"/>
  <c r="V16" i="62" s="1"/>
  <c r="V16" i="63" s="1"/>
  <c r="V16" i="64" s="1"/>
  <c r="V16" i="65" s="1"/>
  <c r="V16" i="66" s="1"/>
  <c r="V16" i="67" s="1"/>
  <c r="V16" i="68" s="1"/>
  <c r="V16" i="69" s="1"/>
  <c r="V16" i="70" s="1"/>
  <c r="V16" i="71" s="1"/>
  <c r="V16" i="72" s="1"/>
  <c r="V16" i="73" s="1"/>
  <c r="V16" i="74" s="1"/>
  <c r="V16" i="75" s="1"/>
  <c r="AG16" i="75"/>
  <c r="AH16" i="75"/>
  <c r="AI16" i="75"/>
  <c r="AM16" i="75"/>
  <c r="AN16" i="75"/>
  <c r="AO16" i="75"/>
  <c r="AP16" i="75"/>
  <c r="AR16" i="75"/>
  <c r="AS16" i="75"/>
  <c r="AT16" i="75"/>
  <c r="AU16" i="75"/>
  <c r="AV16" i="75"/>
  <c r="AX16" i="75"/>
  <c r="AY16" i="75"/>
  <c r="AZ16" i="75"/>
  <c r="BA16" i="75"/>
  <c r="BB16" i="75"/>
  <c r="BC16" i="75"/>
  <c r="BD16" i="75"/>
  <c r="BE16" i="75"/>
  <c r="BF16" i="75"/>
  <c r="BG16" i="75"/>
  <c r="BH16" i="75"/>
  <c r="BI16" i="75"/>
  <c r="BJ16" i="75"/>
  <c r="BK16" i="75"/>
  <c r="BN16" i="75"/>
  <c r="R17" i="75"/>
  <c r="Z17" i="75"/>
  <c r="T17" i="75"/>
  <c r="AC17" i="75"/>
  <c r="V17" i="2"/>
  <c r="V17" i="52" s="1"/>
  <c r="V17" i="53" s="1"/>
  <c r="V17" i="54" s="1"/>
  <c r="V17" i="55" s="1"/>
  <c r="V17" i="56" s="1"/>
  <c r="V17" i="57" s="1"/>
  <c r="V17" i="58" s="1"/>
  <c r="V17" i="59" s="1"/>
  <c r="V17" i="60" s="1"/>
  <c r="V17" i="61" s="1"/>
  <c r="V17" i="62" s="1"/>
  <c r="V17" i="63" s="1"/>
  <c r="V17" i="64" s="1"/>
  <c r="V17" i="65" s="1"/>
  <c r="V17" i="66" s="1"/>
  <c r="V17" i="67" s="1"/>
  <c r="V17" i="68" s="1"/>
  <c r="V17" i="69" s="1"/>
  <c r="V17" i="70" s="1"/>
  <c r="V17" i="71" s="1"/>
  <c r="V17" i="72" s="1"/>
  <c r="V17" i="73" s="1"/>
  <c r="V17" i="74" s="1"/>
  <c r="V17" i="75" s="1"/>
  <c r="AG17" i="75"/>
  <c r="AH17" i="75"/>
  <c r="AI17" i="75"/>
  <c r="AM17" i="75"/>
  <c r="AN17" i="75"/>
  <c r="AO17" i="75"/>
  <c r="AP17" i="75"/>
  <c r="AR17" i="75"/>
  <c r="AS17" i="75"/>
  <c r="AT17" i="75"/>
  <c r="AU17" i="75"/>
  <c r="AV17" i="75"/>
  <c r="AX17" i="75"/>
  <c r="AY17" i="75"/>
  <c r="AZ17" i="75"/>
  <c r="BA17" i="75"/>
  <c r="BB17" i="75"/>
  <c r="BC17" i="75"/>
  <c r="BD17" i="75"/>
  <c r="BE17" i="75"/>
  <c r="BF17" i="75"/>
  <c r="BG17" i="75"/>
  <c r="BH17" i="75"/>
  <c r="BI17" i="75"/>
  <c r="BJ17" i="75"/>
  <c r="BK17" i="75"/>
  <c r="BN17" i="75"/>
  <c r="R18" i="75"/>
  <c r="Z18" i="75"/>
  <c r="T18" i="75"/>
  <c r="AC18" i="75"/>
  <c r="V18" i="2"/>
  <c r="V18" i="52" s="1"/>
  <c r="V18" i="53" s="1"/>
  <c r="V18" i="54" s="1"/>
  <c r="V18" i="55" s="1"/>
  <c r="V18" i="56" s="1"/>
  <c r="V18" i="57" s="1"/>
  <c r="V18" i="58" s="1"/>
  <c r="V18" i="59" s="1"/>
  <c r="V18" i="60" s="1"/>
  <c r="V18" i="61" s="1"/>
  <c r="V18" i="62" s="1"/>
  <c r="V18" i="63" s="1"/>
  <c r="V18" i="64" s="1"/>
  <c r="V18" i="65" s="1"/>
  <c r="V18" i="66" s="1"/>
  <c r="V18" i="67" s="1"/>
  <c r="V18" i="68" s="1"/>
  <c r="V18" i="69" s="1"/>
  <c r="V18" i="70" s="1"/>
  <c r="V18" i="71" s="1"/>
  <c r="V18" i="72" s="1"/>
  <c r="V18" i="73" s="1"/>
  <c r="V18" i="74" s="1"/>
  <c r="V18" i="75" s="1"/>
  <c r="AG18" i="75"/>
  <c r="AH18" i="75"/>
  <c r="AI18" i="75"/>
  <c r="AM18" i="75"/>
  <c r="AN18" i="75"/>
  <c r="AO18" i="75"/>
  <c r="AP18" i="75"/>
  <c r="AR18" i="75"/>
  <c r="AS18" i="75"/>
  <c r="AT18" i="75"/>
  <c r="AU18" i="75"/>
  <c r="AV18" i="75"/>
  <c r="AX18" i="75"/>
  <c r="AY18" i="75"/>
  <c r="AZ18" i="75"/>
  <c r="BA18" i="75"/>
  <c r="BB18" i="75"/>
  <c r="BC18" i="75"/>
  <c r="BD18" i="75"/>
  <c r="BE18" i="75"/>
  <c r="BF18" i="75"/>
  <c r="BG18" i="75"/>
  <c r="BH18" i="75"/>
  <c r="BI18" i="75"/>
  <c r="BJ18" i="75"/>
  <c r="BK18" i="75"/>
  <c r="BN18" i="75"/>
  <c r="R19" i="75"/>
  <c r="Z19" i="75"/>
  <c r="T19" i="75"/>
  <c r="AC19" i="75"/>
  <c r="AG19" i="75"/>
  <c r="AH19" i="75"/>
  <c r="AI19" i="75"/>
  <c r="AM19" i="75"/>
  <c r="AN19" i="75"/>
  <c r="AO19" i="75"/>
  <c r="AP19" i="75"/>
  <c r="AR19" i="75"/>
  <c r="AS19" i="75"/>
  <c r="AT19" i="75"/>
  <c r="AU19" i="75"/>
  <c r="AV19" i="75"/>
  <c r="AX19" i="75"/>
  <c r="AY19" i="75"/>
  <c r="AZ19" i="75"/>
  <c r="BA19" i="75"/>
  <c r="BB19" i="75"/>
  <c r="BC19" i="75"/>
  <c r="BD19" i="75"/>
  <c r="BE19" i="75"/>
  <c r="BF19" i="75"/>
  <c r="BG19" i="75"/>
  <c r="BH19" i="75"/>
  <c r="BI19" i="75"/>
  <c r="BJ19" i="75"/>
  <c r="BK19" i="75"/>
  <c r="BN19" i="75"/>
  <c r="AF27" i="75"/>
  <c r="AF28" i="75"/>
  <c r="AF29" i="75"/>
  <c r="AF30" i="75"/>
  <c r="AF31" i="75"/>
  <c r="AF32" i="75"/>
  <c r="AF33" i="75"/>
  <c r="AF34" i="75"/>
  <c r="AF35" i="75"/>
  <c r="AF36" i="75"/>
  <c r="AF37" i="75"/>
  <c r="AG27" i="75"/>
  <c r="AG28" i="75"/>
  <c r="AG29" i="75"/>
  <c r="AG30" i="75"/>
  <c r="AG31" i="75"/>
  <c r="AG32" i="75"/>
  <c r="AG33" i="75"/>
  <c r="AG34" i="75"/>
  <c r="AG35" i="75"/>
  <c r="AG36" i="75"/>
  <c r="AG37" i="75"/>
  <c r="AW35" i="1"/>
  <c r="AQ39" i="1" s="1"/>
  <c r="AV45" i="1"/>
  <c r="AQ46" i="1"/>
  <c r="Q23" i="75"/>
  <c r="Z23" i="75"/>
  <c r="S23" i="75"/>
  <c r="AA23" i="75"/>
  <c r="AB31" i="75" s="1"/>
  <c r="T23" i="75" s="1"/>
  <c r="Q24" i="75"/>
  <c r="Z24" i="75"/>
  <c r="AA32" i="75"/>
  <c r="R24" i="75" s="1"/>
  <c r="S24" i="75"/>
  <c r="AA24" i="75"/>
  <c r="AB32" i="75" s="1"/>
  <c r="T24" i="75" s="1"/>
  <c r="Q25" i="75"/>
  <c r="Z25" i="75"/>
  <c r="S25" i="75"/>
  <c r="AA25" i="75"/>
  <c r="A27" i="75"/>
  <c r="B27" i="75"/>
  <c r="C27" i="75"/>
  <c r="D27" i="75"/>
  <c r="E27" i="75"/>
  <c r="F27" i="75"/>
  <c r="G27" i="75"/>
  <c r="H27" i="75"/>
  <c r="I27" i="75"/>
  <c r="J27" i="75"/>
  <c r="K27" i="75"/>
  <c r="L27" i="75"/>
  <c r="M27" i="75"/>
  <c r="N27" i="75"/>
  <c r="O27" i="75"/>
  <c r="AR9" i="1"/>
  <c r="AR10" i="1"/>
  <c r="AR11" i="1"/>
  <c r="AR12" i="1"/>
  <c r="AR13" i="1"/>
  <c r="AR14" i="1"/>
  <c r="AR15" i="1"/>
  <c r="AR16" i="1"/>
  <c r="AR17" i="1"/>
  <c r="AR18" i="1"/>
  <c r="AR19" i="1"/>
  <c r="AR9" i="2"/>
  <c r="AR10" i="2"/>
  <c r="AR11" i="2"/>
  <c r="AR12" i="2"/>
  <c r="AR13" i="2"/>
  <c r="AR14" i="2"/>
  <c r="AR15" i="2"/>
  <c r="AR16" i="2"/>
  <c r="AR17" i="2"/>
  <c r="AR18" i="2"/>
  <c r="AR19" i="2"/>
  <c r="AR9" i="52"/>
  <c r="AR10" i="52"/>
  <c r="AR11" i="52"/>
  <c r="AR12" i="52"/>
  <c r="AR13" i="52"/>
  <c r="AR14" i="52"/>
  <c r="AR15" i="52"/>
  <c r="AR16" i="52"/>
  <c r="AR17" i="52"/>
  <c r="AR18" i="52"/>
  <c r="AR19" i="52"/>
  <c r="AR9" i="53"/>
  <c r="AR10" i="53"/>
  <c r="AR11" i="53"/>
  <c r="AR12" i="53"/>
  <c r="AR13" i="53"/>
  <c r="AR14" i="53"/>
  <c r="AR15" i="53"/>
  <c r="AR16" i="53"/>
  <c r="AR17" i="53"/>
  <c r="AR18" i="53"/>
  <c r="AR19" i="53"/>
  <c r="AR9" i="54"/>
  <c r="AR10" i="54"/>
  <c r="AR11" i="54"/>
  <c r="AR12" i="54"/>
  <c r="AR13" i="54"/>
  <c r="AR14" i="54"/>
  <c r="AR15" i="54"/>
  <c r="AR16" i="54"/>
  <c r="AR17" i="54"/>
  <c r="AR18" i="54"/>
  <c r="AR19" i="54"/>
  <c r="AR9" i="55"/>
  <c r="AR10" i="55"/>
  <c r="AR11" i="55"/>
  <c r="AR12" i="55"/>
  <c r="AR13" i="55"/>
  <c r="AR14" i="55"/>
  <c r="AR15" i="55"/>
  <c r="AR16" i="55"/>
  <c r="AR17" i="55"/>
  <c r="AR18" i="55"/>
  <c r="AR19" i="55"/>
  <c r="AR9" i="56"/>
  <c r="AR10" i="56"/>
  <c r="AR11" i="56"/>
  <c r="AR12" i="56"/>
  <c r="AR13" i="56"/>
  <c r="AR14" i="56"/>
  <c r="AR15" i="56"/>
  <c r="AR16" i="56"/>
  <c r="AR17" i="56"/>
  <c r="AR18" i="56"/>
  <c r="AR19" i="56"/>
  <c r="AR9" i="57"/>
  <c r="AR10" i="57"/>
  <c r="AR11" i="57"/>
  <c r="AR12" i="57"/>
  <c r="AR13" i="57"/>
  <c r="AR14" i="57"/>
  <c r="AR15" i="57"/>
  <c r="AR16" i="57"/>
  <c r="AR17" i="57"/>
  <c r="AR18" i="57"/>
  <c r="AR19" i="57"/>
  <c r="AR9" i="58"/>
  <c r="AR10" i="58"/>
  <c r="AR11" i="58"/>
  <c r="AR12" i="58"/>
  <c r="AR13" i="58"/>
  <c r="AR14" i="58"/>
  <c r="AR15" i="58"/>
  <c r="AR16" i="58"/>
  <c r="AR17" i="58"/>
  <c r="AR18" i="58"/>
  <c r="AR19" i="58"/>
  <c r="AR9" i="59"/>
  <c r="AR10" i="59"/>
  <c r="AR11" i="59"/>
  <c r="AR12" i="59"/>
  <c r="AR13" i="59"/>
  <c r="AR14" i="59"/>
  <c r="AR15" i="59"/>
  <c r="AR16" i="59"/>
  <c r="AR17" i="59"/>
  <c r="AR18" i="59"/>
  <c r="AR19" i="59"/>
  <c r="AR9" i="60"/>
  <c r="AR21" i="60" s="1"/>
  <c r="AR10" i="60"/>
  <c r="AR11" i="60"/>
  <c r="AR12" i="60"/>
  <c r="AR13" i="60"/>
  <c r="AR14" i="60"/>
  <c r="AR15" i="60"/>
  <c r="AR16" i="60"/>
  <c r="AR17" i="60"/>
  <c r="AR18" i="60"/>
  <c r="AR19" i="60"/>
  <c r="AR9" i="61"/>
  <c r="AR10" i="61"/>
  <c r="AR11" i="61"/>
  <c r="AR12" i="61"/>
  <c r="AR13" i="61"/>
  <c r="AR14" i="61"/>
  <c r="AR15" i="61"/>
  <c r="AR16" i="61"/>
  <c r="AR17" i="61"/>
  <c r="AR18" i="61"/>
  <c r="AR19" i="61"/>
  <c r="AR9" i="62"/>
  <c r="AR10" i="62"/>
  <c r="AR11" i="62"/>
  <c r="AR12" i="62"/>
  <c r="AR13" i="62"/>
  <c r="AR14" i="62"/>
  <c r="AR15" i="62"/>
  <c r="AR16" i="62"/>
  <c r="AR17" i="62"/>
  <c r="AR18" i="62"/>
  <c r="AR19" i="62"/>
  <c r="AR9" i="63"/>
  <c r="AR10" i="63"/>
  <c r="AR11" i="63"/>
  <c r="AR12" i="63"/>
  <c r="AR13" i="63"/>
  <c r="AR14" i="63"/>
  <c r="AR15" i="63"/>
  <c r="AR16" i="63"/>
  <c r="AR17" i="63"/>
  <c r="AR18" i="63"/>
  <c r="AR19" i="63"/>
  <c r="AR9" i="64"/>
  <c r="AR10" i="64"/>
  <c r="AR11" i="64"/>
  <c r="AR12" i="64"/>
  <c r="AR13" i="64"/>
  <c r="AR14" i="64"/>
  <c r="AR15" i="64"/>
  <c r="AR16" i="64"/>
  <c r="AR17" i="64"/>
  <c r="AR18" i="64"/>
  <c r="AR19" i="64"/>
  <c r="AR9" i="65"/>
  <c r="AR10" i="65"/>
  <c r="AR11" i="65"/>
  <c r="AR12" i="65"/>
  <c r="AR13" i="65"/>
  <c r="AR14" i="65"/>
  <c r="AR15" i="65"/>
  <c r="AR16" i="65"/>
  <c r="AR17" i="65"/>
  <c r="AR18" i="65"/>
  <c r="AR19" i="65"/>
  <c r="AR9" i="66"/>
  <c r="AR10" i="66"/>
  <c r="AR11" i="66"/>
  <c r="AR12" i="66"/>
  <c r="AR13" i="66"/>
  <c r="AR14" i="66"/>
  <c r="AR15" i="66"/>
  <c r="AR16" i="66"/>
  <c r="AR17" i="66"/>
  <c r="AR18" i="66"/>
  <c r="AR19" i="66"/>
  <c r="AR9" i="67"/>
  <c r="AR10" i="67"/>
  <c r="AR11" i="67"/>
  <c r="AR12" i="67"/>
  <c r="AR13" i="67"/>
  <c r="AR14" i="67"/>
  <c r="AR15" i="67"/>
  <c r="AR16" i="67"/>
  <c r="AR17" i="67"/>
  <c r="AR18" i="67"/>
  <c r="AR19" i="67"/>
  <c r="AR9" i="68"/>
  <c r="AR10" i="68"/>
  <c r="AR11" i="68"/>
  <c r="AR12" i="68"/>
  <c r="AR13" i="68"/>
  <c r="AR14" i="68"/>
  <c r="AR15" i="68"/>
  <c r="AR16" i="68"/>
  <c r="AR17" i="68"/>
  <c r="AR18" i="68"/>
  <c r="AR19" i="68"/>
  <c r="AR9" i="69"/>
  <c r="AR10" i="69"/>
  <c r="AR11" i="69"/>
  <c r="AR12" i="69"/>
  <c r="AR13" i="69"/>
  <c r="AR14" i="69"/>
  <c r="AR15" i="69"/>
  <c r="AR16" i="69"/>
  <c r="AR17" i="69"/>
  <c r="AR18" i="69"/>
  <c r="AR19" i="69"/>
  <c r="AR9" i="70"/>
  <c r="AR10" i="70"/>
  <c r="AR11" i="70"/>
  <c r="AR12" i="70"/>
  <c r="AR13" i="70"/>
  <c r="AR14" i="70"/>
  <c r="AR15" i="70"/>
  <c r="AR16" i="70"/>
  <c r="AR17" i="70"/>
  <c r="AR18" i="70"/>
  <c r="AR19" i="70"/>
  <c r="AR9" i="71"/>
  <c r="AR10" i="71"/>
  <c r="AR11" i="71"/>
  <c r="AR12" i="71"/>
  <c r="AR13" i="71"/>
  <c r="AR14" i="71"/>
  <c r="AR15" i="71"/>
  <c r="AR16" i="71"/>
  <c r="AR17" i="71"/>
  <c r="AR18" i="71"/>
  <c r="AR19" i="71"/>
  <c r="AR9" i="72"/>
  <c r="AR10" i="72"/>
  <c r="AR11" i="72"/>
  <c r="AR12" i="72"/>
  <c r="AR13" i="72"/>
  <c r="AR14" i="72"/>
  <c r="AR15" i="72"/>
  <c r="AR16" i="72"/>
  <c r="AR17" i="72"/>
  <c r="AR18" i="72"/>
  <c r="AR19" i="72"/>
  <c r="AR9" i="73"/>
  <c r="AR10" i="73"/>
  <c r="AR11" i="73"/>
  <c r="AR12" i="73"/>
  <c r="AR13" i="73"/>
  <c r="AR14" i="73"/>
  <c r="AR15" i="73"/>
  <c r="AR16" i="73"/>
  <c r="AR17" i="73"/>
  <c r="AR18" i="73"/>
  <c r="AR19" i="73"/>
  <c r="AG9" i="1"/>
  <c r="AG10" i="1"/>
  <c r="AG11" i="1"/>
  <c r="AG12" i="1"/>
  <c r="AG13" i="1"/>
  <c r="AG14" i="1"/>
  <c r="AG15" i="1"/>
  <c r="AG16" i="1"/>
  <c r="AG17" i="1"/>
  <c r="AG18" i="1"/>
  <c r="AG19" i="1"/>
  <c r="AG9" i="2"/>
  <c r="AG10" i="2"/>
  <c r="AG11" i="2"/>
  <c r="AG12" i="2"/>
  <c r="AG13" i="2"/>
  <c r="AG14" i="2"/>
  <c r="AG15" i="2"/>
  <c r="AG16" i="2"/>
  <c r="AG17" i="2"/>
  <c r="AG18" i="2"/>
  <c r="AG19" i="2"/>
  <c r="AG9" i="52"/>
  <c r="AG10" i="52"/>
  <c r="AG11" i="52"/>
  <c r="AG12" i="52"/>
  <c r="AG13" i="52"/>
  <c r="AG14" i="52"/>
  <c r="AG15" i="52"/>
  <c r="AG16" i="52"/>
  <c r="AG17" i="52"/>
  <c r="AG18" i="52"/>
  <c r="AG19" i="52"/>
  <c r="AG9" i="53"/>
  <c r="AG10" i="53"/>
  <c r="AG11" i="53"/>
  <c r="AG12" i="53"/>
  <c r="AG13" i="53"/>
  <c r="AG14" i="53"/>
  <c r="AG15" i="53"/>
  <c r="AG16" i="53"/>
  <c r="AG17" i="53"/>
  <c r="AG18" i="53"/>
  <c r="AG19" i="53"/>
  <c r="AG9" i="54"/>
  <c r="AG10" i="54"/>
  <c r="AG11" i="54"/>
  <c r="AG12" i="54"/>
  <c r="AG13" i="54"/>
  <c r="AG14" i="54"/>
  <c r="AG15" i="54"/>
  <c r="AG16" i="54"/>
  <c r="AG17" i="54"/>
  <c r="AG18" i="54"/>
  <c r="AG19" i="54"/>
  <c r="AG9" i="55"/>
  <c r="AG10" i="55"/>
  <c r="AG11" i="55"/>
  <c r="AG12" i="55"/>
  <c r="AG13" i="55"/>
  <c r="AG14" i="55"/>
  <c r="AG15" i="55"/>
  <c r="AG16" i="55"/>
  <c r="AG17" i="55"/>
  <c r="AG18" i="55"/>
  <c r="AG19" i="55"/>
  <c r="AG9" i="56"/>
  <c r="AG10" i="56"/>
  <c r="AG11" i="56"/>
  <c r="AG12" i="56"/>
  <c r="AG13" i="56"/>
  <c r="AG14" i="56"/>
  <c r="AG15" i="56"/>
  <c r="AG16" i="56"/>
  <c r="AG17" i="56"/>
  <c r="AG18" i="56"/>
  <c r="AG19" i="56"/>
  <c r="AG9" i="57"/>
  <c r="AG10" i="57"/>
  <c r="AG11" i="57"/>
  <c r="AG12" i="57"/>
  <c r="AG13" i="57"/>
  <c r="AG14" i="57"/>
  <c r="AG15" i="57"/>
  <c r="AG16" i="57"/>
  <c r="AG17" i="57"/>
  <c r="AG18" i="57"/>
  <c r="AG19" i="57"/>
  <c r="AG9" i="58"/>
  <c r="AG10" i="58"/>
  <c r="AG11" i="58"/>
  <c r="AG12" i="58"/>
  <c r="AG13" i="58"/>
  <c r="AG14" i="58"/>
  <c r="AG15" i="58"/>
  <c r="AG16" i="58"/>
  <c r="AG17" i="58"/>
  <c r="AG18" i="58"/>
  <c r="AG19" i="58"/>
  <c r="AG9" i="59"/>
  <c r="AG10" i="59"/>
  <c r="AG11" i="59"/>
  <c r="AG12" i="59"/>
  <c r="AG13" i="59"/>
  <c r="AG14" i="59"/>
  <c r="AG15" i="59"/>
  <c r="AG16" i="59"/>
  <c r="AG17" i="59"/>
  <c r="AG18" i="59"/>
  <c r="AG19" i="59"/>
  <c r="AG9" i="60"/>
  <c r="AG10" i="60"/>
  <c r="AG11" i="60"/>
  <c r="AG12" i="60"/>
  <c r="AG13" i="60"/>
  <c r="AG14" i="60"/>
  <c r="AG15" i="60"/>
  <c r="AG16" i="60"/>
  <c r="AG17" i="60"/>
  <c r="AG18" i="60"/>
  <c r="AG19" i="60"/>
  <c r="AG9" i="61"/>
  <c r="AG10" i="61"/>
  <c r="AG11" i="61"/>
  <c r="AG12" i="61"/>
  <c r="AG13" i="61"/>
  <c r="AG14" i="61"/>
  <c r="AG15" i="61"/>
  <c r="AG16" i="61"/>
  <c r="AG17" i="61"/>
  <c r="AG18" i="61"/>
  <c r="AG19" i="61"/>
  <c r="AG9" i="62"/>
  <c r="AG10" i="62"/>
  <c r="AG11" i="62"/>
  <c r="AG12" i="62"/>
  <c r="AG13" i="62"/>
  <c r="AG14" i="62"/>
  <c r="AG15" i="62"/>
  <c r="AG16" i="62"/>
  <c r="AG17" i="62"/>
  <c r="AG18" i="62"/>
  <c r="AG19" i="62"/>
  <c r="AG9" i="63"/>
  <c r="AG10" i="63"/>
  <c r="AG11" i="63"/>
  <c r="AG12" i="63"/>
  <c r="AG13" i="63"/>
  <c r="AG14" i="63"/>
  <c r="AG15" i="63"/>
  <c r="AG16" i="63"/>
  <c r="AG17" i="63"/>
  <c r="AG18" i="63"/>
  <c r="AG19" i="63"/>
  <c r="AG9" i="64"/>
  <c r="AG10" i="64"/>
  <c r="AG11" i="64"/>
  <c r="AG12" i="64"/>
  <c r="AG13" i="64"/>
  <c r="AG14" i="64"/>
  <c r="AG15" i="64"/>
  <c r="AG16" i="64"/>
  <c r="AG17" i="64"/>
  <c r="AG18" i="64"/>
  <c r="AG19" i="64"/>
  <c r="AG9" i="65"/>
  <c r="AG10" i="65"/>
  <c r="AG11" i="65"/>
  <c r="AG12" i="65"/>
  <c r="AG13" i="65"/>
  <c r="AG14" i="65"/>
  <c r="AG15" i="65"/>
  <c r="AG16" i="65"/>
  <c r="AG17" i="65"/>
  <c r="AG18" i="65"/>
  <c r="AG19" i="65"/>
  <c r="AG9" i="66"/>
  <c r="AG10" i="66"/>
  <c r="AG11" i="66"/>
  <c r="AG12" i="66"/>
  <c r="AG13" i="66"/>
  <c r="AG14" i="66"/>
  <c r="AG15" i="66"/>
  <c r="AG16" i="66"/>
  <c r="AG17" i="66"/>
  <c r="AG18" i="66"/>
  <c r="AG19" i="66"/>
  <c r="AG9" i="67"/>
  <c r="AG10" i="67"/>
  <c r="AG11" i="67"/>
  <c r="AG12" i="67"/>
  <c r="AG13" i="67"/>
  <c r="AG14" i="67"/>
  <c r="AG15" i="67"/>
  <c r="AG16" i="67"/>
  <c r="AG17" i="67"/>
  <c r="AG18" i="67"/>
  <c r="AG19" i="67"/>
  <c r="AG9" i="68"/>
  <c r="AG10" i="68"/>
  <c r="AG11" i="68"/>
  <c r="AG12" i="68"/>
  <c r="AG13" i="68"/>
  <c r="AG14" i="68"/>
  <c r="AG15" i="68"/>
  <c r="AG16" i="68"/>
  <c r="AG17" i="68"/>
  <c r="AG18" i="68"/>
  <c r="AG19" i="68"/>
  <c r="AG9" i="69"/>
  <c r="AG10" i="69"/>
  <c r="AG11" i="69"/>
  <c r="AG12" i="69"/>
  <c r="AG13" i="69"/>
  <c r="AG14" i="69"/>
  <c r="AG15" i="69"/>
  <c r="AG16" i="69"/>
  <c r="AG17" i="69"/>
  <c r="AG18" i="69"/>
  <c r="AG19" i="69"/>
  <c r="AG9" i="70"/>
  <c r="AG10" i="70"/>
  <c r="AG11" i="70"/>
  <c r="AG12" i="70"/>
  <c r="AG13" i="70"/>
  <c r="AG14" i="70"/>
  <c r="AG15" i="70"/>
  <c r="AG16" i="70"/>
  <c r="AG17" i="70"/>
  <c r="AG18" i="70"/>
  <c r="AG19" i="70"/>
  <c r="AG9" i="71"/>
  <c r="AG10" i="71"/>
  <c r="AG11" i="71"/>
  <c r="AG12" i="71"/>
  <c r="AG13" i="71"/>
  <c r="AG14" i="71"/>
  <c r="AG15" i="71"/>
  <c r="AG16" i="71"/>
  <c r="AG17" i="71"/>
  <c r="AG18" i="71"/>
  <c r="AG19" i="71"/>
  <c r="AG9" i="72"/>
  <c r="AG10" i="72"/>
  <c r="AG11" i="72"/>
  <c r="AG12" i="72"/>
  <c r="AG13" i="72"/>
  <c r="AG14" i="72"/>
  <c r="AG15" i="72"/>
  <c r="AG16" i="72"/>
  <c r="AG17" i="72"/>
  <c r="AG18" i="72"/>
  <c r="AG19" i="72"/>
  <c r="AG9" i="73"/>
  <c r="AG10" i="73"/>
  <c r="AG11" i="73"/>
  <c r="AG12" i="73"/>
  <c r="AG13" i="73"/>
  <c r="AG14" i="73"/>
  <c r="AG15" i="73"/>
  <c r="AG16" i="73"/>
  <c r="AG17" i="73"/>
  <c r="AG18" i="73"/>
  <c r="AG19" i="73"/>
  <c r="AH9" i="1"/>
  <c r="AH10" i="1"/>
  <c r="AH11" i="1"/>
  <c r="AH12" i="1"/>
  <c r="AH13" i="1"/>
  <c r="AH14" i="1"/>
  <c r="AH15" i="1"/>
  <c r="AH16" i="1"/>
  <c r="AH17" i="1"/>
  <c r="AH18" i="1"/>
  <c r="AH19" i="1"/>
  <c r="AH9" i="2"/>
  <c r="AH10" i="2"/>
  <c r="AH11" i="2"/>
  <c r="AH12" i="2"/>
  <c r="AH13" i="2"/>
  <c r="AH14" i="2"/>
  <c r="AH15" i="2"/>
  <c r="AH16" i="2"/>
  <c r="AH17" i="2"/>
  <c r="AH18" i="2"/>
  <c r="AH19" i="2"/>
  <c r="AH9" i="52"/>
  <c r="AH10" i="52"/>
  <c r="AH11" i="52"/>
  <c r="AH12" i="52"/>
  <c r="AH13" i="52"/>
  <c r="AH14" i="52"/>
  <c r="AH15" i="52"/>
  <c r="AH16" i="52"/>
  <c r="AH17" i="52"/>
  <c r="AH18" i="52"/>
  <c r="AH19" i="52"/>
  <c r="AH9" i="53"/>
  <c r="AH10" i="53"/>
  <c r="AH11" i="53"/>
  <c r="AH12" i="53"/>
  <c r="AH13" i="53"/>
  <c r="AH14" i="53"/>
  <c r="AH15" i="53"/>
  <c r="AH16" i="53"/>
  <c r="AH17" i="53"/>
  <c r="AH18" i="53"/>
  <c r="AH19" i="53"/>
  <c r="AH9" i="54"/>
  <c r="AH10" i="54"/>
  <c r="AH11" i="54"/>
  <c r="AH12" i="54"/>
  <c r="AH13" i="54"/>
  <c r="AH14" i="54"/>
  <c r="AH15" i="54"/>
  <c r="AH16" i="54"/>
  <c r="AH17" i="54"/>
  <c r="AH18" i="54"/>
  <c r="AH19" i="54"/>
  <c r="AH9" i="55"/>
  <c r="AH10" i="55"/>
  <c r="AH11" i="55"/>
  <c r="AH12" i="55"/>
  <c r="AH13" i="55"/>
  <c r="AH14" i="55"/>
  <c r="AH15" i="55"/>
  <c r="AH16" i="55"/>
  <c r="AH17" i="55"/>
  <c r="AH18" i="55"/>
  <c r="AH19" i="55"/>
  <c r="AH9" i="56"/>
  <c r="AH10" i="56"/>
  <c r="AH11" i="56"/>
  <c r="AH12" i="56"/>
  <c r="AH13" i="56"/>
  <c r="AH14" i="56"/>
  <c r="AH15" i="56"/>
  <c r="AH16" i="56"/>
  <c r="AH17" i="56"/>
  <c r="AH18" i="56"/>
  <c r="AH19" i="56"/>
  <c r="AH9" i="57"/>
  <c r="AH10" i="57"/>
  <c r="AH11" i="57"/>
  <c r="AH12" i="57"/>
  <c r="AH13" i="57"/>
  <c r="AH14" i="57"/>
  <c r="AH15" i="57"/>
  <c r="AH16" i="57"/>
  <c r="AH17" i="57"/>
  <c r="AH18" i="57"/>
  <c r="AH19" i="57"/>
  <c r="AH9" i="58"/>
  <c r="AH10" i="58"/>
  <c r="AH11" i="58"/>
  <c r="AH12" i="58"/>
  <c r="AH13" i="58"/>
  <c r="AH14" i="58"/>
  <c r="AH15" i="58"/>
  <c r="AH16" i="58"/>
  <c r="AH17" i="58"/>
  <c r="AH18" i="58"/>
  <c r="AH19" i="58"/>
  <c r="AH9" i="59"/>
  <c r="AH10" i="59"/>
  <c r="AH11" i="59"/>
  <c r="AH12" i="59"/>
  <c r="AH13" i="59"/>
  <c r="AH14" i="59"/>
  <c r="AH15" i="59"/>
  <c r="AH16" i="59"/>
  <c r="AH17" i="59"/>
  <c r="AH18" i="59"/>
  <c r="AH19" i="59"/>
  <c r="AH9" i="60"/>
  <c r="AH10" i="60"/>
  <c r="AH11" i="60"/>
  <c r="AH12" i="60"/>
  <c r="AH13" i="60"/>
  <c r="AH14" i="60"/>
  <c r="AH15" i="60"/>
  <c r="AH16" i="60"/>
  <c r="AH17" i="60"/>
  <c r="AH18" i="60"/>
  <c r="AH19" i="60"/>
  <c r="AH9" i="61"/>
  <c r="AH10" i="61"/>
  <c r="AH11" i="61"/>
  <c r="AH12" i="61"/>
  <c r="AH13" i="61"/>
  <c r="AH14" i="61"/>
  <c r="AH15" i="61"/>
  <c r="AH16" i="61"/>
  <c r="AH17" i="61"/>
  <c r="AH18" i="61"/>
  <c r="AH19" i="61"/>
  <c r="AH9" i="62"/>
  <c r="AH10" i="62"/>
  <c r="AH11" i="62"/>
  <c r="AH12" i="62"/>
  <c r="AH13" i="62"/>
  <c r="AH14" i="62"/>
  <c r="AH15" i="62"/>
  <c r="AH16" i="62"/>
  <c r="AH17" i="62"/>
  <c r="AH18" i="62"/>
  <c r="AH19" i="62"/>
  <c r="AH9" i="63"/>
  <c r="AH10" i="63"/>
  <c r="AH11" i="63"/>
  <c r="AH12" i="63"/>
  <c r="AH13" i="63"/>
  <c r="AH14" i="63"/>
  <c r="AH15" i="63"/>
  <c r="AH16" i="63"/>
  <c r="AH17" i="63"/>
  <c r="AH18" i="63"/>
  <c r="AH19" i="63"/>
  <c r="AH9" i="64"/>
  <c r="AH10" i="64"/>
  <c r="AH11" i="64"/>
  <c r="AH12" i="64"/>
  <c r="AH13" i="64"/>
  <c r="AH14" i="64"/>
  <c r="AH15" i="64"/>
  <c r="AH16" i="64"/>
  <c r="AH17" i="64"/>
  <c r="AH18" i="64"/>
  <c r="AH19" i="64"/>
  <c r="AH9" i="65"/>
  <c r="AH10" i="65"/>
  <c r="AH11" i="65"/>
  <c r="AH12" i="65"/>
  <c r="AH13" i="65"/>
  <c r="AH14" i="65"/>
  <c r="AH15" i="65"/>
  <c r="AH16" i="65"/>
  <c r="AH17" i="65"/>
  <c r="AH18" i="65"/>
  <c r="AH19" i="65"/>
  <c r="AH9" i="66"/>
  <c r="AH10" i="66"/>
  <c r="AH11" i="66"/>
  <c r="AH12" i="66"/>
  <c r="AH13" i="66"/>
  <c r="AH14" i="66"/>
  <c r="AH15" i="66"/>
  <c r="AH16" i="66"/>
  <c r="AH17" i="66"/>
  <c r="AH18" i="66"/>
  <c r="AH19" i="66"/>
  <c r="AH9" i="67"/>
  <c r="AH10" i="67"/>
  <c r="AH11" i="67"/>
  <c r="AH12" i="67"/>
  <c r="AH13" i="67"/>
  <c r="AH14" i="67"/>
  <c r="AH15" i="67"/>
  <c r="AH16" i="67"/>
  <c r="AH17" i="67"/>
  <c r="AH18" i="67"/>
  <c r="AH19" i="67"/>
  <c r="AH9" i="68"/>
  <c r="AH10" i="68"/>
  <c r="AH11" i="68"/>
  <c r="AH12" i="68"/>
  <c r="AH13" i="68"/>
  <c r="AH14" i="68"/>
  <c r="AH15" i="68"/>
  <c r="AH16" i="68"/>
  <c r="AH17" i="68"/>
  <c r="AH18" i="68"/>
  <c r="AH19" i="68"/>
  <c r="AH9" i="69"/>
  <c r="AH10" i="69"/>
  <c r="AH11" i="69"/>
  <c r="AH12" i="69"/>
  <c r="AH13" i="69"/>
  <c r="AH14" i="69"/>
  <c r="AH15" i="69"/>
  <c r="AH16" i="69"/>
  <c r="AH17" i="69"/>
  <c r="AH18" i="69"/>
  <c r="AH19" i="69"/>
  <c r="AH9" i="70"/>
  <c r="AH10" i="70"/>
  <c r="AH11" i="70"/>
  <c r="AH12" i="70"/>
  <c r="AH13" i="70"/>
  <c r="AH14" i="70"/>
  <c r="AH15" i="70"/>
  <c r="AH16" i="70"/>
  <c r="AH17" i="70"/>
  <c r="AH18" i="70"/>
  <c r="AH19" i="70"/>
  <c r="AH9" i="71"/>
  <c r="AH10" i="71"/>
  <c r="AH11" i="71"/>
  <c r="AH12" i="71"/>
  <c r="AH13" i="71"/>
  <c r="AH14" i="71"/>
  <c r="AH15" i="71"/>
  <c r="AH16" i="71"/>
  <c r="AH17" i="71"/>
  <c r="AH18" i="71"/>
  <c r="AH19" i="71"/>
  <c r="AH9" i="72"/>
  <c r="AH10" i="72"/>
  <c r="AH11" i="72"/>
  <c r="AH12" i="72"/>
  <c r="AH13" i="72"/>
  <c r="AH14" i="72"/>
  <c r="AH15" i="72"/>
  <c r="AH16" i="72"/>
  <c r="AH17" i="72"/>
  <c r="AH18" i="72"/>
  <c r="AH19" i="72"/>
  <c r="AH9" i="73"/>
  <c r="AH10" i="73"/>
  <c r="AH11" i="73"/>
  <c r="AH12" i="73"/>
  <c r="AH13" i="73"/>
  <c r="AH14" i="73"/>
  <c r="AH15" i="73"/>
  <c r="AH16" i="73"/>
  <c r="AH17" i="73"/>
  <c r="AH18" i="73"/>
  <c r="AH19" i="73"/>
  <c r="AF9" i="1"/>
  <c r="AF10" i="1"/>
  <c r="AF11" i="1"/>
  <c r="AI9" i="1"/>
  <c r="AI10" i="1"/>
  <c r="AI11" i="1"/>
  <c r="AI12" i="1"/>
  <c r="AI13" i="1"/>
  <c r="AI14" i="1"/>
  <c r="AI15" i="1"/>
  <c r="AI16" i="1"/>
  <c r="AI17" i="1"/>
  <c r="AI18" i="1"/>
  <c r="AI19" i="1"/>
  <c r="AF9" i="2"/>
  <c r="AF10" i="2"/>
  <c r="AF11" i="2"/>
  <c r="AI9" i="2"/>
  <c r="AI10" i="2"/>
  <c r="AI11" i="2"/>
  <c r="AI12" i="2"/>
  <c r="AI13" i="2"/>
  <c r="AI14" i="2"/>
  <c r="AI15" i="2"/>
  <c r="AI16" i="2"/>
  <c r="AI17" i="2"/>
  <c r="AI18" i="2"/>
  <c r="AI19" i="2"/>
  <c r="AF9" i="52"/>
  <c r="AF10" i="52"/>
  <c r="AF11" i="52"/>
  <c r="AI9" i="52"/>
  <c r="AI10" i="52"/>
  <c r="AI11" i="52"/>
  <c r="AI12" i="52"/>
  <c r="AI13" i="52"/>
  <c r="AI14" i="52"/>
  <c r="AI15" i="52"/>
  <c r="AI16" i="52"/>
  <c r="AI17" i="52"/>
  <c r="AI18" i="52"/>
  <c r="AI19" i="52"/>
  <c r="AF9" i="53"/>
  <c r="AF10" i="53"/>
  <c r="AF11" i="53"/>
  <c r="AI9" i="53"/>
  <c r="AI10" i="53"/>
  <c r="AI11" i="53"/>
  <c r="AI12" i="53"/>
  <c r="AI13" i="53"/>
  <c r="AI14" i="53"/>
  <c r="AI15" i="53"/>
  <c r="AI16" i="53"/>
  <c r="AI17" i="53"/>
  <c r="AI18" i="53"/>
  <c r="AI19" i="53"/>
  <c r="AF9" i="54"/>
  <c r="AF10" i="54"/>
  <c r="AF11" i="54"/>
  <c r="AI9" i="54"/>
  <c r="AI10" i="54"/>
  <c r="AI11" i="54"/>
  <c r="AI12" i="54"/>
  <c r="AI13" i="54"/>
  <c r="AI14" i="54"/>
  <c r="AI15" i="54"/>
  <c r="AI16" i="54"/>
  <c r="AI17" i="54"/>
  <c r="AI18" i="54"/>
  <c r="AI19" i="54"/>
  <c r="AF9" i="55"/>
  <c r="AF10" i="55"/>
  <c r="AF11" i="55"/>
  <c r="AI9" i="55"/>
  <c r="AI10" i="55"/>
  <c r="AI11" i="55"/>
  <c r="AI12" i="55"/>
  <c r="AI13" i="55"/>
  <c r="AI14" i="55"/>
  <c r="AI15" i="55"/>
  <c r="AI16" i="55"/>
  <c r="AI17" i="55"/>
  <c r="AI18" i="55"/>
  <c r="AI19" i="55"/>
  <c r="AF9" i="56"/>
  <c r="AF10" i="56"/>
  <c r="AF11" i="56"/>
  <c r="AI9" i="56"/>
  <c r="AI10" i="56"/>
  <c r="AI11" i="56"/>
  <c r="AI12" i="56"/>
  <c r="AI13" i="56"/>
  <c r="AI14" i="56"/>
  <c r="AI15" i="56"/>
  <c r="AI16" i="56"/>
  <c r="AI17" i="56"/>
  <c r="AI18" i="56"/>
  <c r="AI19" i="56"/>
  <c r="AF9" i="57"/>
  <c r="AF10" i="57"/>
  <c r="AF11" i="57"/>
  <c r="AI9" i="57"/>
  <c r="AI10" i="57"/>
  <c r="AI11" i="57"/>
  <c r="AI12" i="57"/>
  <c r="AI13" i="57"/>
  <c r="AI14" i="57"/>
  <c r="AI15" i="57"/>
  <c r="AI16" i="57"/>
  <c r="AI17" i="57"/>
  <c r="AI18" i="57"/>
  <c r="AI19" i="57"/>
  <c r="AF9" i="58"/>
  <c r="AF10" i="58"/>
  <c r="AF11" i="58"/>
  <c r="AI9" i="58"/>
  <c r="AI10" i="58"/>
  <c r="AI11" i="58"/>
  <c r="AI12" i="58"/>
  <c r="AI13" i="58"/>
  <c r="AI14" i="58"/>
  <c r="AI15" i="58"/>
  <c r="AI16" i="58"/>
  <c r="AI17" i="58"/>
  <c r="AI18" i="58"/>
  <c r="AI19" i="58"/>
  <c r="AF9" i="59"/>
  <c r="AF10" i="59"/>
  <c r="AF11" i="59"/>
  <c r="AI9" i="59"/>
  <c r="AI10" i="59"/>
  <c r="AI11" i="59"/>
  <c r="AI12" i="59"/>
  <c r="AI13" i="59"/>
  <c r="AI14" i="59"/>
  <c r="AI15" i="59"/>
  <c r="AI16" i="59"/>
  <c r="AI17" i="59"/>
  <c r="AI18" i="59"/>
  <c r="AI19" i="59"/>
  <c r="AF9" i="60"/>
  <c r="AF10" i="60"/>
  <c r="AF11" i="60"/>
  <c r="AI9" i="60"/>
  <c r="AI10" i="60"/>
  <c r="AI11" i="60"/>
  <c r="AI12" i="60"/>
  <c r="AI13" i="60"/>
  <c r="AI14" i="60"/>
  <c r="AI15" i="60"/>
  <c r="AI16" i="60"/>
  <c r="AI17" i="60"/>
  <c r="AI18" i="60"/>
  <c r="AI19" i="60"/>
  <c r="AF9" i="61"/>
  <c r="AF10" i="61"/>
  <c r="AF11" i="61"/>
  <c r="AI9" i="61"/>
  <c r="AI10" i="61"/>
  <c r="AI11" i="61"/>
  <c r="AI12" i="61"/>
  <c r="AI13" i="61"/>
  <c r="AI14" i="61"/>
  <c r="AI15" i="61"/>
  <c r="AI16" i="61"/>
  <c r="AI17" i="61"/>
  <c r="AI18" i="61"/>
  <c r="AI19" i="61"/>
  <c r="AF9" i="62"/>
  <c r="AF10" i="62"/>
  <c r="AF11" i="62"/>
  <c r="AI9" i="62"/>
  <c r="AI10" i="62"/>
  <c r="AI11" i="62"/>
  <c r="AI12" i="62"/>
  <c r="AI13" i="62"/>
  <c r="AI14" i="62"/>
  <c r="AI15" i="62"/>
  <c r="AI16" i="62"/>
  <c r="AI17" i="62"/>
  <c r="AI18" i="62"/>
  <c r="AI19" i="62"/>
  <c r="AF9" i="63"/>
  <c r="AF10" i="63"/>
  <c r="AF11" i="63"/>
  <c r="AI9" i="63"/>
  <c r="AI10" i="63"/>
  <c r="AI11" i="63"/>
  <c r="AI12" i="63"/>
  <c r="AI13" i="63"/>
  <c r="AI14" i="63"/>
  <c r="AI15" i="63"/>
  <c r="AI16" i="63"/>
  <c r="AI17" i="63"/>
  <c r="AI18" i="63"/>
  <c r="AI19" i="63"/>
  <c r="AF9" i="64"/>
  <c r="AF10" i="64"/>
  <c r="AF11" i="64"/>
  <c r="AI9" i="64"/>
  <c r="AI10" i="64"/>
  <c r="AI11" i="64"/>
  <c r="AI12" i="64"/>
  <c r="AI13" i="64"/>
  <c r="AI14" i="64"/>
  <c r="AI15" i="64"/>
  <c r="AI16" i="64"/>
  <c r="AI17" i="64"/>
  <c r="AI18" i="64"/>
  <c r="AI19" i="64"/>
  <c r="AF9" i="65"/>
  <c r="AF10" i="65"/>
  <c r="AF11" i="65"/>
  <c r="AI9" i="65"/>
  <c r="AI10" i="65"/>
  <c r="AI11" i="65"/>
  <c r="AI12" i="65"/>
  <c r="AI13" i="65"/>
  <c r="AI14" i="65"/>
  <c r="AI15" i="65"/>
  <c r="AI16" i="65"/>
  <c r="AI17" i="65"/>
  <c r="AI18" i="65"/>
  <c r="AI19" i="65"/>
  <c r="AF9" i="66"/>
  <c r="AF10" i="66"/>
  <c r="AF11" i="66"/>
  <c r="AI9" i="66"/>
  <c r="AI10" i="66"/>
  <c r="AI11" i="66"/>
  <c r="AI12" i="66"/>
  <c r="AI13" i="66"/>
  <c r="AI14" i="66"/>
  <c r="AI15" i="66"/>
  <c r="AI16" i="66"/>
  <c r="AI17" i="66"/>
  <c r="AI18" i="66"/>
  <c r="AI19" i="66"/>
  <c r="AF9" i="67"/>
  <c r="AF10" i="67"/>
  <c r="AF11" i="67"/>
  <c r="AI9" i="67"/>
  <c r="AI10" i="67"/>
  <c r="AI11" i="67"/>
  <c r="AI12" i="67"/>
  <c r="AI13" i="67"/>
  <c r="AI14" i="67"/>
  <c r="AI15" i="67"/>
  <c r="AI16" i="67"/>
  <c r="AI17" i="67"/>
  <c r="AI18" i="67"/>
  <c r="AI19" i="67"/>
  <c r="AF9" i="68"/>
  <c r="AF10" i="68"/>
  <c r="AF11" i="68"/>
  <c r="AI9" i="68"/>
  <c r="AI10" i="68"/>
  <c r="AI11" i="68"/>
  <c r="AI12" i="68"/>
  <c r="AI13" i="68"/>
  <c r="AI14" i="68"/>
  <c r="AI15" i="68"/>
  <c r="AI16" i="68"/>
  <c r="AI17" i="68"/>
  <c r="AI18" i="68"/>
  <c r="AI19" i="68"/>
  <c r="AF9" i="69"/>
  <c r="AF10" i="69"/>
  <c r="AF11" i="69"/>
  <c r="AI9" i="69"/>
  <c r="AI10" i="69"/>
  <c r="AI11" i="69"/>
  <c r="AI12" i="69"/>
  <c r="AI13" i="69"/>
  <c r="AI14" i="69"/>
  <c r="AI15" i="69"/>
  <c r="AI16" i="69"/>
  <c r="AI17" i="69"/>
  <c r="AI18" i="69"/>
  <c r="AI19" i="69"/>
  <c r="AF9" i="70"/>
  <c r="AF10" i="70"/>
  <c r="AF11" i="70"/>
  <c r="AI9" i="70"/>
  <c r="AI10" i="70"/>
  <c r="AI11" i="70"/>
  <c r="AI12" i="70"/>
  <c r="AI13" i="70"/>
  <c r="AI14" i="70"/>
  <c r="AI15" i="70"/>
  <c r="AI16" i="70"/>
  <c r="AI17" i="70"/>
  <c r="AI18" i="70"/>
  <c r="AI19" i="70"/>
  <c r="AF9" i="71"/>
  <c r="AF10" i="71"/>
  <c r="AF11" i="71"/>
  <c r="AI9" i="71"/>
  <c r="AI10" i="71"/>
  <c r="AI11" i="71"/>
  <c r="AI12" i="71"/>
  <c r="AI13" i="71"/>
  <c r="AI14" i="71"/>
  <c r="AI15" i="71"/>
  <c r="AI16" i="71"/>
  <c r="AI17" i="71"/>
  <c r="AI18" i="71"/>
  <c r="AI19" i="71"/>
  <c r="AF9" i="72"/>
  <c r="AF10" i="72"/>
  <c r="AF11" i="72"/>
  <c r="AI9" i="72"/>
  <c r="AI10" i="72"/>
  <c r="AI11" i="72"/>
  <c r="AI12" i="72"/>
  <c r="AI13" i="72"/>
  <c r="AI14" i="72"/>
  <c r="AI15" i="72"/>
  <c r="AI16" i="72"/>
  <c r="AI17" i="72"/>
  <c r="AI18" i="72"/>
  <c r="AI19" i="72"/>
  <c r="AF9" i="73"/>
  <c r="AF10" i="73"/>
  <c r="AF11" i="73"/>
  <c r="AI9" i="73"/>
  <c r="AI10" i="73"/>
  <c r="AI11" i="73"/>
  <c r="AI12" i="73"/>
  <c r="AI13" i="73"/>
  <c r="AI14" i="73"/>
  <c r="AI15" i="73"/>
  <c r="AI16" i="73"/>
  <c r="AI17" i="73"/>
  <c r="AI18" i="73"/>
  <c r="AI19" i="73"/>
  <c r="BM9" i="1"/>
  <c r="BM10" i="1"/>
  <c r="BM11" i="1"/>
  <c r="BN9" i="1"/>
  <c r="BN10" i="1"/>
  <c r="BN11" i="1"/>
  <c r="BN12" i="1"/>
  <c r="BN13" i="1"/>
  <c r="BN14" i="1"/>
  <c r="BN15" i="1"/>
  <c r="BN16" i="1"/>
  <c r="BN17" i="1"/>
  <c r="BN18" i="1"/>
  <c r="BN19" i="1"/>
  <c r="BM9" i="2"/>
  <c r="BM10" i="2"/>
  <c r="BM11" i="2"/>
  <c r="BN9" i="2"/>
  <c r="BN10" i="2"/>
  <c r="BN11" i="2"/>
  <c r="BN12" i="2"/>
  <c r="BN13" i="2"/>
  <c r="BN14" i="2"/>
  <c r="BN15" i="2"/>
  <c r="BN16" i="2"/>
  <c r="BN17" i="2"/>
  <c r="BN18" i="2"/>
  <c r="BN19" i="2"/>
  <c r="BM9" i="52"/>
  <c r="BM10" i="52"/>
  <c r="BM11" i="52"/>
  <c r="BN9" i="52"/>
  <c r="BN10" i="52"/>
  <c r="BN11" i="52"/>
  <c r="BN12" i="52"/>
  <c r="BN13" i="52"/>
  <c r="BN14" i="52"/>
  <c r="BN15" i="52"/>
  <c r="BN16" i="52"/>
  <c r="BN17" i="52"/>
  <c r="BN18" i="52"/>
  <c r="BN19" i="52"/>
  <c r="BM9" i="53"/>
  <c r="BM10" i="53"/>
  <c r="BM11" i="53"/>
  <c r="BN9" i="53"/>
  <c r="BN10" i="53"/>
  <c r="BN11" i="53"/>
  <c r="BN12" i="53"/>
  <c r="BN13" i="53"/>
  <c r="BN14" i="53"/>
  <c r="BN15" i="53"/>
  <c r="BN16" i="53"/>
  <c r="BN17" i="53"/>
  <c r="BN18" i="53"/>
  <c r="BN19" i="53"/>
  <c r="BM9" i="54"/>
  <c r="BM10" i="54"/>
  <c r="BM11" i="54"/>
  <c r="BN9" i="54"/>
  <c r="BN10" i="54"/>
  <c r="BN11" i="54"/>
  <c r="BN12" i="54"/>
  <c r="BN13" i="54"/>
  <c r="BN14" i="54"/>
  <c r="BN15" i="54"/>
  <c r="BN16" i="54"/>
  <c r="BN17" i="54"/>
  <c r="BN18" i="54"/>
  <c r="BN19" i="54"/>
  <c r="BM9" i="55"/>
  <c r="BM10" i="55"/>
  <c r="BM11" i="55"/>
  <c r="BN9" i="55"/>
  <c r="BN10" i="55"/>
  <c r="BN11" i="55"/>
  <c r="BN12" i="55"/>
  <c r="BN13" i="55"/>
  <c r="BN14" i="55"/>
  <c r="BN15" i="55"/>
  <c r="BN16" i="55"/>
  <c r="BN17" i="55"/>
  <c r="BN18" i="55"/>
  <c r="BN19" i="55"/>
  <c r="BM9" i="56"/>
  <c r="BM10" i="56"/>
  <c r="BM11" i="56"/>
  <c r="BN9" i="56"/>
  <c r="BN10" i="56"/>
  <c r="BN11" i="56"/>
  <c r="BN12" i="56"/>
  <c r="BN13" i="56"/>
  <c r="BN14" i="56"/>
  <c r="BN15" i="56"/>
  <c r="BN16" i="56"/>
  <c r="BN17" i="56"/>
  <c r="BN18" i="56"/>
  <c r="BN19" i="56"/>
  <c r="BM9" i="57"/>
  <c r="BM10" i="57"/>
  <c r="BM11" i="57"/>
  <c r="BN9" i="57"/>
  <c r="BN10" i="57"/>
  <c r="BN11" i="57"/>
  <c r="BN12" i="57"/>
  <c r="BN13" i="57"/>
  <c r="BN14" i="57"/>
  <c r="BN15" i="57"/>
  <c r="BN16" i="57"/>
  <c r="BN17" i="57"/>
  <c r="BN18" i="57"/>
  <c r="BN19" i="57"/>
  <c r="BM9" i="58"/>
  <c r="BM10" i="58"/>
  <c r="BM11" i="58"/>
  <c r="BN9" i="58"/>
  <c r="BN10" i="58"/>
  <c r="BN11" i="58"/>
  <c r="BN12" i="58"/>
  <c r="BN13" i="58"/>
  <c r="BN14" i="58"/>
  <c r="BN15" i="58"/>
  <c r="BN16" i="58"/>
  <c r="BN17" i="58"/>
  <c r="BN18" i="58"/>
  <c r="BN19" i="58"/>
  <c r="BM9" i="59"/>
  <c r="BM10" i="59"/>
  <c r="BM11" i="59"/>
  <c r="BN9" i="59"/>
  <c r="BN10" i="59"/>
  <c r="BN11" i="59"/>
  <c r="BN12" i="59"/>
  <c r="BN13" i="59"/>
  <c r="BN14" i="59"/>
  <c r="BN15" i="59"/>
  <c r="BN16" i="59"/>
  <c r="BN17" i="59"/>
  <c r="BN18" i="59"/>
  <c r="BN19" i="59"/>
  <c r="BM9" i="60"/>
  <c r="BM10" i="60"/>
  <c r="BM11" i="60"/>
  <c r="BN9" i="60"/>
  <c r="BN10" i="60"/>
  <c r="BN11" i="60"/>
  <c r="BN12" i="60"/>
  <c r="BN13" i="60"/>
  <c r="BN14" i="60"/>
  <c r="BN15" i="60"/>
  <c r="BN16" i="60"/>
  <c r="BN17" i="60"/>
  <c r="BN18" i="60"/>
  <c r="BN19" i="60"/>
  <c r="BM9" i="61"/>
  <c r="BM10" i="61"/>
  <c r="BM11" i="61"/>
  <c r="BN9" i="61"/>
  <c r="BN10" i="61"/>
  <c r="BN11" i="61"/>
  <c r="BN12" i="61"/>
  <c r="BN13" i="61"/>
  <c r="BN14" i="61"/>
  <c r="BN15" i="61"/>
  <c r="BN16" i="61"/>
  <c r="BN17" i="61"/>
  <c r="BN18" i="61"/>
  <c r="BN19" i="61"/>
  <c r="BM9" i="62"/>
  <c r="BM10" i="62"/>
  <c r="BM11" i="62"/>
  <c r="BN9" i="62"/>
  <c r="BN10" i="62"/>
  <c r="BN11" i="62"/>
  <c r="BN12" i="62"/>
  <c r="BN13" i="62"/>
  <c r="BN14" i="62"/>
  <c r="BN15" i="62"/>
  <c r="BN16" i="62"/>
  <c r="BN17" i="62"/>
  <c r="BN18" i="62"/>
  <c r="BN19" i="62"/>
  <c r="BM9" i="63"/>
  <c r="BM10" i="63"/>
  <c r="BM11" i="63"/>
  <c r="BN9" i="63"/>
  <c r="BN10" i="63"/>
  <c r="BN11" i="63"/>
  <c r="BN12" i="63"/>
  <c r="BN13" i="63"/>
  <c r="BN14" i="63"/>
  <c r="BN15" i="63"/>
  <c r="BN16" i="63"/>
  <c r="BN17" i="63"/>
  <c r="BN18" i="63"/>
  <c r="BN19" i="63"/>
  <c r="BM9" i="64"/>
  <c r="BM10" i="64"/>
  <c r="BM11" i="64"/>
  <c r="BN9" i="64"/>
  <c r="BN10" i="64"/>
  <c r="BN11" i="64"/>
  <c r="BN12" i="64"/>
  <c r="BN13" i="64"/>
  <c r="BN14" i="64"/>
  <c r="BN15" i="64"/>
  <c r="BN16" i="64"/>
  <c r="BN17" i="64"/>
  <c r="BN18" i="64"/>
  <c r="BN19" i="64"/>
  <c r="BM9" i="65"/>
  <c r="BM10" i="65"/>
  <c r="BM11" i="65"/>
  <c r="BN9" i="65"/>
  <c r="BN10" i="65"/>
  <c r="BN11" i="65"/>
  <c r="BN12" i="65"/>
  <c r="BN13" i="65"/>
  <c r="BN14" i="65"/>
  <c r="BN15" i="65"/>
  <c r="BN16" i="65"/>
  <c r="BN17" i="65"/>
  <c r="BN18" i="65"/>
  <c r="BN19" i="65"/>
  <c r="BM9" i="66"/>
  <c r="BM10" i="66"/>
  <c r="BM11" i="66"/>
  <c r="BN9" i="66"/>
  <c r="BN10" i="66"/>
  <c r="BN11" i="66"/>
  <c r="BN12" i="66"/>
  <c r="BN13" i="66"/>
  <c r="BN14" i="66"/>
  <c r="BN15" i="66"/>
  <c r="BN16" i="66"/>
  <c r="BN17" i="66"/>
  <c r="BN18" i="66"/>
  <c r="BN19" i="66"/>
  <c r="BM9" i="67"/>
  <c r="BM10" i="67"/>
  <c r="BM11" i="67"/>
  <c r="BN9" i="67"/>
  <c r="BN10" i="67"/>
  <c r="BN11" i="67"/>
  <c r="BN12" i="67"/>
  <c r="BN13" i="67"/>
  <c r="BN14" i="67"/>
  <c r="BN15" i="67"/>
  <c r="BN16" i="67"/>
  <c r="BN17" i="67"/>
  <c r="BN18" i="67"/>
  <c r="BN19" i="67"/>
  <c r="BM9" i="68"/>
  <c r="BM10" i="68"/>
  <c r="BM11" i="68"/>
  <c r="BN9" i="68"/>
  <c r="BN10" i="68"/>
  <c r="BN11" i="68"/>
  <c r="BN12" i="68"/>
  <c r="BN13" i="68"/>
  <c r="BN14" i="68"/>
  <c r="BN15" i="68"/>
  <c r="BN16" i="68"/>
  <c r="BN17" i="68"/>
  <c r="BN18" i="68"/>
  <c r="BN19" i="68"/>
  <c r="BM9" i="69"/>
  <c r="BM10" i="69"/>
  <c r="BM11" i="69"/>
  <c r="BN9" i="69"/>
  <c r="BN10" i="69"/>
  <c r="BN11" i="69"/>
  <c r="BN12" i="69"/>
  <c r="BN13" i="69"/>
  <c r="BN14" i="69"/>
  <c r="BN15" i="69"/>
  <c r="BN16" i="69"/>
  <c r="BN17" i="69"/>
  <c r="BN18" i="69"/>
  <c r="BN19" i="69"/>
  <c r="BM9" i="70"/>
  <c r="BM10" i="70"/>
  <c r="BM11" i="70"/>
  <c r="BN9" i="70"/>
  <c r="BN10" i="70"/>
  <c r="BN11" i="70"/>
  <c r="BN12" i="70"/>
  <c r="BN13" i="70"/>
  <c r="BN14" i="70"/>
  <c r="BN15" i="70"/>
  <c r="BN16" i="70"/>
  <c r="BN17" i="70"/>
  <c r="BN18" i="70"/>
  <c r="BN19" i="70"/>
  <c r="BM9" i="71"/>
  <c r="BM10" i="71"/>
  <c r="BM11" i="71"/>
  <c r="BN9" i="71"/>
  <c r="BN10" i="71"/>
  <c r="BN11" i="71"/>
  <c r="BN12" i="71"/>
  <c r="BN13" i="71"/>
  <c r="BN14" i="71"/>
  <c r="BN15" i="71"/>
  <c r="BN16" i="71"/>
  <c r="BN17" i="71"/>
  <c r="BN18" i="71"/>
  <c r="BN19" i="71"/>
  <c r="BM9" i="72"/>
  <c r="BM10" i="72"/>
  <c r="BM11" i="72"/>
  <c r="BN9" i="72"/>
  <c r="BN10" i="72"/>
  <c r="BN11" i="72"/>
  <c r="BN12" i="72"/>
  <c r="BN13" i="72"/>
  <c r="BN14" i="72"/>
  <c r="BN15" i="72"/>
  <c r="BN16" i="72"/>
  <c r="BN17" i="72"/>
  <c r="BN18" i="72"/>
  <c r="BN19" i="72"/>
  <c r="BM9" i="73"/>
  <c r="BM10" i="73"/>
  <c r="BM11" i="73"/>
  <c r="BN9" i="73"/>
  <c r="BN10" i="73"/>
  <c r="BN11" i="73"/>
  <c r="BN12" i="73"/>
  <c r="BN13" i="73"/>
  <c r="BN14" i="73"/>
  <c r="BN15" i="73"/>
  <c r="BN16" i="73"/>
  <c r="BN17" i="73"/>
  <c r="BN18" i="73"/>
  <c r="BN19" i="73"/>
  <c r="AQ9" i="1"/>
  <c r="AQ10" i="1"/>
  <c r="AQ11" i="1"/>
  <c r="AP9" i="1"/>
  <c r="AP10" i="1"/>
  <c r="AP11" i="1"/>
  <c r="AP12" i="1"/>
  <c r="AP13" i="1"/>
  <c r="AP14" i="1"/>
  <c r="AP15" i="1"/>
  <c r="AP16" i="1"/>
  <c r="AP17" i="1"/>
  <c r="AP18" i="1"/>
  <c r="AP19" i="1"/>
  <c r="AQ9" i="2"/>
  <c r="AQ10" i="2"/>
  <c r="AQ11" i="2"/>
  <c r="AP9" i="2"/>
  <c r="AP10" i="2"/>
  <c r="AP11" i="2"/>
  <c r="AP12" i="2"/>
  <c r="AP13" i="2"/>
  <c r="AP14" i="2"/>
  <c r="AP15" i="2"/>
  <c r="AP16" i="2"/>
  <c r="AP17" i="2"/>
  <c r="AP18" i="2"/>
  <c r="AP19" i="2"/>
  <c r="AQ9" i="52"/>
  <c r="AQ10" i="52"/>
  <c r="AQ11" i="52"/>
  <c r="AP9" i="52"/>
  <c r="AP10" i="52"/>
  <c r="AP11" i="52"/>
  <c r="AP12" i="52"/>
  <c r="AP13" i="52"/>
  <c r="AP14" i="52"/>
  <c r="AP15" i="52"/>
  <c r="AP16" i="52"/>
  <c r="AP17" i="52"/>
  <c r="AP18" i="52"/>
  <c r="AP19" i="52"/>
  <c r="AQ9" i="53"/>
  <c r="AQ10" i="53"/>
  <c r="AQ11" i="53"/>
  <c r="AP9" i="53"/>
  <c r="AP10" i="53"/>
  <c r="AP11" i="53"/>
  <c r="AP12" i="53"/>
  <c r="AP13" i="53"/>
  <c r="AP14" i="53"/>
  <c r="AP15" i="53"/>
  <c r="AP16" i="53"/>
  <c r="AP17" i="53"/>
  <c r="AP18" i="53"/>
  <c r="AP19" i="53"/>
  <c r="AQ9" i="54"/>
  <c r="AQ10" i="54"/>
  <c r="AQ11" i="54"/>
  <c r="AP9" i="54"/>
  <c r="AP10" i="54"/>
  <c r="AP11" i="54"/>
  <c r="AP12" i="54"/>
  <c r="AP13" i="54"/>
  <c r="AP14" i="54"/>
  <c r="AP15" i="54"/>
  <c r="AP16" i="54"/>
  <c r="AP17" i="54"/>
  <c r="AP18" i="54"/>
  <c r="AP19" i="54"/>
  <c r="AQ9" i="55"/>
  <c r="AQ10" i="55"/>
  <c r="AQ11" i="55"/>
  <c r="AP9" i="55"/>
  <c r="AP10" i="55"/>
  <c r="AP11" i="55"/>
  <c r="AP12" i="55"/>
  <c r="AP13" i="55"/>
  <c r="AP14" i="55"/>
  <c r="AP15" i="55"/>
  <c r="AP16" i="55"/>
  <c r="AP17" i="55"/>
  <c r="AP18" i="55"/>
  <c r="AP19" i="55"/>
  <c r="AQ9" i="56"/>
  <c r="AQ10" i="56"/>
  <c r="AQ11" i="56"/>
  <c r="AP9" i="56"/>
  <c r="AP10" i="56"/>
  <c r="AP11" i="56"/>
  <c r="AP12" i="56"/>
  <c r="AP13" i="56"/>
  <c r="AP14" i="56"/>
  <c r="AP15" i="56"/>
  <c r="AP16" i="56"/>
  <c r="AP17" i="56"/>
  <c r="AP18" i="56"/>
  <c r="AP19" i="56"/>
  <c r="AQ9" i="57"/>
  <c r="AQ10" i="57"/>
  <c r="AQ11" i="57"/>
  <c r="AP9" i="57"/>
  <c r="AP10" i="57"/>
  <c r="AP11" i="57"/>
  <c r="AP12" i="57"/>
  <c r="AP13" i="57"/>
  <c r="AP14" i="57"/>
  <c r="AP15" i="57"/>
  <c r="AP16" i="57"/>
  <c r="AP17" i="57"/>
  <c r="AP18" i="57"/>
  <c r="AP19" i="57"/>
  <c r="AQ9" i="58"/>
  <c r="AQ10" i="58"/>
  <c r="AQ11" i="58"/>
  <c r="AP9" i="58"/>
  <c r="AP10" i="58"/>
  <c r="AP11" i="58"/>
  <c r="AP12" i="58"/>
  <c r="AP13" i="58"/>
  <c r="AP14" i="58"/>
  <c r="AP15" i="58"/>
  <c r="AP16" i="58"/>
  <c r="AP17" i="58"/>
  <c r="AP18" i="58"/>
  <c r="AP19" i="58"/>
  <c r="AQ9" i="59"/>
  <c r="AQ10" i="59"/>
  <c r="AQ11" i="59"/>
  <c r="AP9" i="59"/>
  <c r="AP10" i="59"/>
  <c r="AP11" i="59"/>
  <c r="AP12" i="59"/>
  <c r="AP13" i="59"/>
  <c r="AP14" i="59"/>
  <c r="AP15" i="59"/>
  <c r="AP16" i="59"/>
  <c r="AP17" i="59"/>
  <c r="AP18" i="59"/>
  <c r="AP19" i="59"/>
  <c r="AQ9" i="60"/>
  <c r="AQ10" i="60"/>
  <c r="AQ11" i="60"/>
  <c r="AP9" i="60"/>
  <c r="AP10" i="60"/>
  <c r="AP11" i="60"/>
  <c r="AP12" i="60"/>
  <c r="AP13" i="60"/>
  <c r="AP14" i="60"/>
  <c r="AP15" i="60"/>
  <c r="AP16" i="60"/>
  <c r="AP17" i="60"/>
  <c r="AP18" i="60"/>
  <c r="AP19" i="60"/>
  <c r="AQ9" i="61"/>
  <c r="AQ10" i="61"/>
  <c r="AQ11" i="61"/>
  <c r="AQ21" i="61" s="1"/>
  <c r="R35" i="61" s="1"/>
  <c r="AP9" i="61"/>
  <c r="AP10" i="61"/>
  <c r="AP11" i="61"/>
  <c r="AP12" i="61"/>
  <c r="AP13" i="61"/>
  <c r="AP14" i="61"/>
  <c r="AP15" i="61"/>
  <c r="AP16" i="61"/>
  <c r="AP17" i="61"/>
  <c r="AP18" i="61"/>
  <c r="AP19" i="61"/>
  <c r="AQ9" i="62"/>
  <c r="AQ10" i="62"/>
  <c r="AQ11" i="62"/>
  <c r="AP9" i="62"/>
  <c r="AP10" i="62"/>
  <c r="AP11" i="62"/>
  <c r="AP12" i="62"/>
  <c r="AP13" i="62"/>
  <c r="AP14" i="62"/>
  <c r="AP15" i="62"/>
  <c r="AP16" i="62"/>
  <c r="AP17" i="62"/>
  <c r="AP18" i="62"/>
  <c r="AP19" i="62"/>
  <c r="AQ9" i="63"/>
  <c r="AQ10" i="63"/>
  <c r="AQ11" i="63"/>
  <c r="AP9" i="63"/>
  <c r="AP10" i="63"/>
  <c r="AP11" i="63"/>
  <c r="AP12" i="63"/>
  <c r="AP13" i="63"/>
  <c r="AP14" i="63"/>
  <c r="AP15" i="63"/>
  <c r="AP16" i="63"/>
  <c r="AP17" i="63"/>
  <c r="AP18" i="63"/>
  <c r="AP19" i="63"/>
  <c r="AQ9" i="64"/>
  <c r="AQ10" i="64"/>
  <c r="AQ11" i="64"/>
  <c r="AP9" i="64"/>
  <c r="AP10" i="64"/>
  <c r="AP11" i="64"/>
  <c r="AP12" i="64"/>
  <c r="AP13" i="64"/>
  <c r="AP14" i="64"/>
  <c r="AP15" i="64"/>
  <c r="AP16" i="64"/>
  <c r="AP17" i="64"/>
  <c r="AP18" i="64"/>
  <c r="AP19" i="64"/>
  <c r="AQ9" i="65"/>
  <c r="AQ10" i="65"/>
  <c r="AQ11" i="65"/>
  <c r="AP9" i="65"/>
  <c r="AP10" i="65"/>
  <c r="AP11" i="65"/>
  <c r="AP12" i="65"/>
  <c r="AP13" i="65"/>
  <c r="AP14" i="65"/>
  <c r="AP15" i="65"/>
  <c r="AP16" i="65"/>
  <c r="AP17" i="65"/>
  <c r="AP18" i="65"/>
  <c r="AP19" i="65"/>
  <c r="AQ9" i="66"/>
  <c r="AQ10" i="66"/>
  <c r="AQ11" i="66"/>
  <c r="AP9" i="66"/>
  <c r="AP10" i="66"/>
  <c r="AP11" i="66"/>
  <c r="AP12" i="66"/>
  <c r="AP13" i="66"/>
  <c r="AP14" i="66"/>
  <c r="AP15" i="66"/>
  <c r="AP16" i="66"/>
  <c r="AP17" i="66"/>
  <c r="AP18" i="66"/>
  <c r="AP19" i="66"/>
  <c r="AQ9" i="67"/>
  <c r="AQ10" i="67"/>
  <c r="AQ11" i="67"/>
  <c r="AP9" i="67"/>
  <c r="AP10" i="67"/>
  <c r="AP11" i="67"/>
  <c r="AP12" i="67"/>
  <c r="AP13" i="67"/>
  <c r="AP14" i="67"/>
  <c r="AP15" i="67"/>
  <c r="AP16" i="67"/>
  <c r="AP17" i="67"/>
  <c r="AP18" i="67"/>
  <c r="AP19" i="67"/>
  <c r="AQ9" i="68"/>
  <c r="AQ10" i="68"/>
  <c r="AQ11" i="68"/>
  <c r="AP9" i="68"/>
  <c r="AP10" i="68"/>
  <c r="AP11" i="68"/>
  <c r="AP12" i="68"/>
  <c r="AP13" i="68"/>
  <c r="AP14" i="68"/>
  <c r="AP15" i="68"/>
  <c r="AP16" i="68"/>
  <c r="AP17" i="68"/>
  <c r="AP18" i="68"/>
  <c r="AP19" i="68"/>
  <c r="AQ9" i="69"/>
  <c r="AQ10" i="69"/>
  <c r="AQ11" i="69"/>
  <c r="AP9" i="69"/>
  <c r="AP10" i="69"/>
  <c r="AP11" i="69"/>
  <c r="AP12" i="69"/>
  <c r="AP13" i="69"/>
  <c r="AP14" i="69"/>
  <c r="AP15" i="69"/>
  <c r="AP16" i="69"/>
  <c r="AP17" i="69"/>
  <c r="AP18" i="69"/>
  <c r="AP19" i="69"/>
  <c r="AQ9" i="70"/>
  <c r="AQ10" i="70"/>
  <c r="AQ11" i="70"/>
  <c r="AP9" i="70"/>
  <c r="AP10" i="70"/>
  <c r="AP11" i="70"/>
  <c r="AP12" i="70"/>
  <c r="AP13" i="70"/>
  <c r="AP14" i="70"/>
  <c r="AP15" i="70"/>
  <c r="AP16" i="70"/>
  <c r="AP17" i="70"/>
  <c r="AP18" i="70"/>
  <c r="AP19" i="70"/>
  <c r="AQ9" i="71"/>
  <c r="AQ10" i="71"/>
  <c r="AQ11" i="71"/>
  <c r="AQ21" i="71" s="1"/>
  <c r="R35" i="71" s="1"/>
  <c r="AP9" i="71"/>
  <c r="AP10" i="71"/>
  <c r="AP11" i="71"/>
  <c r="AP12" i="71"/>
  <c r="AP13" i="71"/>
  <c r="AP14" i="71"/>
  <c r="AP15" i="71"/>
  <c r="AP16" i="71"/>
  <c r="AP17" i="71"/>
  <c r="AP18" i="71"/>
  <c r="AP19" i="71"/>
  <c r="AQ9" i="72"/>
  <c r="AQ10" i="72"/>
  <c r="AQ11" i="72"/>
  <c r="AP9" i="72"/>
  <c r="AP10" i="72"/>
  <c r="AP11" i="72"/>
  <c r="AP12" i="72"/>
  <c r="AP13" i="72"/>
  <c r="AP14" i="72"/>
  <c r="AP15" i="72"/>
  <c r="AP16" i="72"/>
  <c r="AP17" i="72"/>
  <c r="AP18" i="72"/>
  <c r="AP19" i="72"/>
  <c r="AQ9" i="73"/>
  <c r="AQ10" i="73"/>
  <c r="AQ11" i="73"/>
  <c r="AP9" i="73"/>
  <c r="AP10" i="73"/>
  <c r="AP11" i="73"/>
  <c r="AP12" i="73"/>
  <c r="AP13" i="73"/>
  <c r="AP14" i="73"/>
  <c r="AP15" i="73"/>
  <c r="AP16" i="73"/>
  <c r="AP17" i="73"/>
  <c r="AP18" i="73"/>
  <c r="AP19" i="73"/>
  <c r="AJ9" i="1"/>
  <c r="AJ10" i="1"/>
  <c r="AJ11" i="1"/>
  <c r="AJ9" i="2"/>
  <c r="AJ10" i="2"/>
  <c r="AJ11" i="2"/>
  <c r="AJ9" i="52"/>
  <c r="AJ10" i="52"/>
  <c r="AJ11" i="52"/>
  <c r="AJ9" i="53"/>
  <c r="AJ10" i="53"/>
  <c r="AJ11" i="53"/>
  <c r="AJ9" i="54"/>
  <c r="AJ10" i="54"/>
  <c r="AJ11" i="54"/>
  <c r="AJ9" i="55"/>
  <c r="AJ10" i="55"/>
  <c r="AJ11" i="55"/>
  <c r="AJ9" i="56"/>
  <c r="AJ10" i="56"/>
  <c r="AJ11" i="56"/>
  <c r="AJ9" i="57"/>
  <c r="AJ10" i="57"/>
  <c r="AJ11" i="57"/>
  <c r="AJ9" i="58"/>
  <c r="AJ10" i="58"/>
  <c r="AJ11" i="58"/>
  <c r="AJ9" i="59"/>
  <c r="AJ10" i="59"/>
  <c r="AJ11" i="59"/>
  <c r="AJ9" i="60"/>
  <c r="AJ10" i="60"/>
  <c r="AJ11" i="60"/>
  <c r="AJ9" i="61"/>
  <c r="AJ10" i="61"/>
  <c r="AJ11" i="61"/>
  <c r="AJ9" i="62"/>
  <c r="AJ10" i="62"/>
  <c r="AJ11" i="62"/>
  <c r="AJ9" i="63"/>
  <c r="AJ10" i="63"/>
  <c r="AJ11" i="63"/>
  <c r="AJ9" i="64"/>
  <c r="AJ10" i="64"/>
  <c r="AJ11" i="64"/>
  <c r="AJ9" i="65"/>
  <c r="AJ10" i="65"/>
  <c r="AJ11" i="65"/>
  <c r="AJ9" i="66"/>
  <c r="AJ10" i="66"/>
  <c r="AJ11" i="66"/>
  <c r="AJ9" i="67"/>
  <c r="AJ10" i="67"/>
  <c r="AJ11" i="67"/>
  <c r="AJ9" i="68"/>
  <c r="AJ10" i="68"/>
  <c r="AJ11" i="68"/>
  <c r="AJ9" i="69"/>
  <c r="AJ10" i="69"/>
  <c r="AJ11" i="69"/>
  <c r="AJ9" i="70"/>
  <c r="AJ10" i="70"/>
  <c r="AJ11" i="70"/>
  <c r="AJ9" i="71"/>
  <c r="AJ10" i="71"/>
  <c r="AJ11" i="71"/>
  <c r="AJ9" i="72"/>
  <c r="AJ10" i="72"/>
  <c r="AJ11" i="72"/>
  <c r="AJ9" i="73"/>
  <c r="AJ10" i="73"/>
  <c r="AJ11" i="73"/>
  <c r="AK9" i="1"/>
  <c r="AK10" i="1"/>
  <c r="AK11" i="1"/>
  <c r="AK9" i="2"/>
  <c r="AK10" i="2"/>
  <c r="AK11" i="2"/>
  <c r="AK9" i="52"/>
  <c r="AK10" i="52"/>
  <c r="AK11" i="52"/>
  <c r="AK9" i="53"/>
  <c r="AK10" i="53"/>
  <c r="AK11" i="53"/>
  <c r="AK9" i="54"/>
  <c r="AK10" i="54"/>
  <c r="AK11" i="54"/>
  <c r="AK9" i="55"/>
  <c r="AK10" i="55"/>
  <c r="AK11" i="55"/>
  <c r="AK9" i="56"/>
  <c r="AK10" i="56"/>
  <c r="AK11" i="56"/>
  <c r="AK9" i="57"/>
  <c r="AK10" i="57"/>
  <c r="AK11" i="57"/>
  <c r="AK9" i="58"/>
  <c r="AK10" i="58"/>
  <c r="AK11" i="58"/>
  <c r="AK9" i="59"/>
  <c r="AK10" i="59"/>
  <c r="AK11" i="59"/>
  <c r="AK9" i="60"/>
  <c r="AK10" i="60"/>
  <c r="AK11" i="60"/>
  <c r="AK9" i="61"/>
  <c r="AK10" i="61"/>
  <c r="AK11" i="61"/>
  <c r="AK9" i="62"/>
  <c r="AK10" i="62"/>
  <c r="AK11" i="62"/>
  <c r="AK9" i="63"/>
  <c r="AK10" i="63"/>
  <c r="AK11" i="63"/>
  <c r="AK9" i="64"/>
  <c r="AK10" i="64"/>
  <c r="AK11" i="64"/>
  <c r="AK9" i="65"/>
  <c r="AK10" i="65"/>
  <c r="AK11" i="65"/>
  <c r="AK9" i="66"/>
  <c r="AK10" i="66"/>
  <c r="AK11" i="66"/>
  <c r="AK9" i="67"/>
  <c r="AK10" i="67"/>
  <c r="AK11" i="67"/>
  <c r="AK9" i="68"/>
  <c r="AK10" i="68"/>
  <c r="AK11" i="68"/>
  <c r="AK9" i="69"/>
  <c r="AK10" i="69"/>
  <c r="AK11" i="69"/>
  <c r="AK9" i="70"/>
  <c r="AK10" i="70"/>
  <c r="AK11" i="70"/>
  <c r="AK9" i="71"/>
  <c r="AK10" i="71"/>
  <c r="AK11" i="71"/>
  <c r="AK9" i="72"/>
  <c r="AK10" i="72"/>
  <c r="AK11" i="72"/>
  <c r="AK9" i="73"/>
  <c r="AK10" i="73"/>
  <c r="AK11" i="73"/>
  <c r="AL9" i="1"/>
  <c r="AL10" i="1"/>
  <c r="AL11" i="1"/>
  <c r="AL9" i="2"/>
  <c r="AL10" i="2"/>
  <c r="AL11" i="2"/>
  <c r="AL9" i="52"/>
  <c r="AL10" i="52"/>
  <c r="AL11" i="52"/>
  <c r="AL9" i="53"/>
  <c r="AL10" i="53"/>
  <c r="AL11" i="53"/>
  <c r="AL9" i="54"/>
  <c r="AL10" i="54"/>
  <c r="AL11" i="54"/>
  <c r="AL9" i="55"/>
  <c r="AL10" i="55"/>
  <c r="AL11" i="55"/>
  <c r="AL9" i="56"/>
  <c r="AL10" i="56"/>
  <c r="AL11" i="56"/>
  <c r="AL9" i="57"/>
  <c r="AL10" i="57"/>
  <c r="AL11" i="57"/>
  <c r="AL9" i="58"/>
  <c r="AL10" i="58"/>
  <c r="AL11" i="58"/>
  <c r="AL9" i="59"/>
  <c r="AL10" i="59"/>
  <c r="AL11" i="59"/>
  <c r="AL9" i="60"/>
  <c r="AL10" i="60"/>
  <c r="AL11" i="60"/>
  <c r="AL9" i="61"/>
  <c r="AL10" i="61"/>
  <c r="AL11" i="61"/>
  <c r="AL9" i="62"/>
  <c r="AL10" i="62"/>
  <c r="AL11" i="62"/>
  <c r="AL9" i="63"/>
  <c r="AL10" i="63"/>
  <c r="AL11" i="63"/>
  <c r="AL9" i="64"/>
  <c r="AL10" i="64"/>
  <c r="AL11" i="64"/>
  <c r="AL9" i="65"/>
  <c r="AL10" i="65"/>
  <c r="AL11" i="65"/>
  <c r="AL9" i="66"/>
  <c r="AL10" i="66"/>
  <c r="AL11" i="66"/>
  <c r="AL9" i="67"/>
  <c r="AL10" i="67"/>
  <c r="AL11" i="67"/>
  <c r="AL9" i="68"/>
  <c r="AL10" i="68"/>
  <c r="AL11" i="68"/>
  <c r="AL9" i="69"/>
  <c r="AL10" i="69"/>
  <c r="AL11" i="69"/>
  <c r="AL21" i="69"/>
  <c r="AL9" i="70"/>
  <c r="AL10" i="70"/>
  <c r="AL11" i="70"/>
  <c r="AL9" i="71"/>
  <c r="AL10" i="71"/>
  <c r="AL11" i="71"/>
  <c r="AL9" i="72"/>
  <c r="AL21" i="72"/>
  <c r="AL10" i="72"/>
  <c r="AL11" i="72"/>
  <c r="AL9" i="73"/>
  <c r="AL10" i="73"/>
  <c r="AL21" i="73" s="1"/>
  <c r="AL11" i="73"/>
  <c r="W43" i="1"/>
  <c r="P43" i="2" s="1"/>
  <c r="W43" i="2" s="1"/>
  <c r="P43" i="52"/>
  <c r="W43" i="52" s="1"/>
  <c r="P43" i="53" s="1"/>
  <c r="W43" i="53" s="1"/>
  <c r="P43" i="54" s="1"/>
  <c r="W43" i="54" s="1"/>
  <c r="P43" i="55" s="1"/>
  <c r="W43" i="55" s="1"/>
  <c r="P43" i="56" s="1"/>
  <c r="W43" i="56" s="1"/>
  <c r="P43" i="57" s="1"/>
  <c r="W43" i="57" s="1"/>
  <c r="P43" i="58" s="1"/>
  <c r="W43" i="58" s="1"/>
  <c r="P43" i="59" s="1"/>
  <c r="W43" i="59" s="1"/>
  <c r="P43" i="60" s="1"/>
  <c r="W43" i="60" s="1"/>
  <c r="P43" i="61" s="1"/>
  <c r="W43" i="61" s="1"/>
  <c r="P43" i="62" s="1"/>
  <c r="W43" i="62" s="1"/>
  <c r="P43" i="63" s="1"/>
  <c r="W43" i="63" s="1"/>
  <c r="P43" i="64" s="1"/>
  <c r="W43" i="64" s="1"/>
  <c r="P43" i="65" s="1"/>
  <c r="W43" i="65" s="1"/>
  <c r="P43" i="66" s="1"/>
  <c r="W43" i="66" s="1"/>
  <c r="P43" i="67" s="1"/>
  <c r="W43" i="67" s="1"/>
  <c r="P43" i="68" s="1"/>
  <c r="W43" i="68" s="1"/>
  <c r="P43" i="69" s="1"/>
  <c r="W43" i="69" s="1"/>
  <c r="P43" i="70" s="1"/>
  <c r="W43" i="70" s="1"/>
  <c r="P43" i="71" s="1"/>
  <c r="W43" i="71" s="1"/>
  <c r="P43" i="72" s="1"/>
  <c r="W43" i="72" s="1"/>
  <c r="P43" i="73" s="1"/>
  <c r="W43" i="73" s="1"/>
  <c r="P43" i="74" s="1"/>
  <c r="W43" i="74" s="1"/>
  <c r="P43" i="75" s="1"/>
  <c r="W43" i="75" s="1"/>
  <c r="W44" i="1"/>
  <c r="P44" i="2" s="1"/>
  <c r="W44" i="2" s="1"/>
  <c r="P44" i="52" s="1"/>
  <c r="W44" i="52" s="1"/>
  <c r="P44" i="53" s="1"/>
  <c r="W44" i="53" s="1"/>
  <c r="P44" i="54" s="1"/>
  <c r="W44" i="54" s="1"/>
  <c r="P44" i="55" s="1"/>
  <c r="W44" i="55" s="1"/>
  <c r="P44" i="56" s="1"/>
  <c r="W44" i="56" s="1"/>
  <c r="P44" i="57" s="1"/>
  <c r="W44" i="57" s="1"/>
  <c r="P44" i="58" s="1"/>
  <c r="W44" i="58" s="1"/>
  <c r="P44" i="59" s="1"/>
  <c r="W44" i="59" s="1"/>
  <c r="P44" i="60" s="1"/>
  <c r="W44" i="60" s="1"/>
  <c r="P44" i="61" s="1"/>
  <c r="W44" i="61" s="1"/>
  <c r="P44" i="62" s="1"/>
  <c r="W44" i="62" s="1"/>
  <c r="P44" i="63" s="1"/>
  <c r="W44" i="63" s="1"/>
  <c r="P44" i="64" s="1"/>
  <c r="W44" i="64" s="1"/>
  <c r="P44" i="65" s="1"/>
  <c r="W44" i="65" s="1"/>
  <c r="P44" i="66" s="1"/>
  <c r="W44" i="66" s="1"/>
  <c r="P44" i="67" s="1"/>
  <c r="W44" i="67" s="1"/>
  <c r="P44" i="68" s="1"/>
  <c r="W44" i="68" s="1"/>
  <c r="P44" i="69" s="1"/>
  <c r="W44" i="69" s="1"/>
  <c r="P44" i="70" s="1"/>
  <c r="W44" i="70" s="1"/>
  <c r="P44" i="71" s="1"/>
  <c r="W44" i="71" s="1"/>
  <c r="P44" i="72" s="1"/>
  <c r="W44" i="72" s="1"/>
  <c r="P44" i="73" s="1"/>
  <c r="W44" i="73" s="1"/>
  <c r="P44" i="74" s="1"/>
  <c r="W44" i="74" s="1"/>
  <c r="P44" i="75" s="1"/>
  <c r="W44" i="75" s="1"/>
  <c r="AW47" i="74"/>
  <c r="R9" i="74"/>
  <c r="Z9" i="74"/>
  <c r="T9" i="74"/>
  <c r="AC9" i="74"/>
  <c r="AF9" i="74"/>
  <c r="AG9" i="74"/>
  <c r="AH9" i="74"/>
  <c r="AI9" i="74"/>
  <c r="AJ9" i="74"/>
  <c r="AK9" i="74"/>
  <c r="AL9" i="74"/>
  <c r="AM9" i="74"/>
  <c r="AN9" i="74"/>
  <c r="AO9" i="74"/>
  <c r="AP9" i="74"/>
  <c r="AQ9" i="74"/>
  <c r="AR9" i="74"/>
  <c r="AS9" i="74"/>
  <c r="AT9" i="74"/>
  <c r="AU9" i="74"/>
  <c r="AV9" i="74"/>
  <c r="AX9" i="74"/>
  <c r="AY9" i="74"/>
  <c r="AZ9" i="74"/>
  <c r="BA9" i="74"/>
  <c r="BB9" i="74"/>
  <c r="BC9" i="74"/>
  <c r="BD9" i="74"/>
  <c r="BE9" i="74"/>
  <c r="BF9" i="74"/>
  <c r="BG9" i="74"/>
  <c r="BH9" i="74"/>
  <c r="BI9" i="74"/>
  <c r="BJ9" i="74"/>
  <c r="BK9" i="74"/>
  <c r="BM9" i="74"/>
  <c r="BN9" i="74"/>
  <c r="R10" i="74"/>
  <c r="Z10" i="74"/>
  <c r="AA10" i="74" s="1"/>
  <c r="S10" i="74" s="1"/>
  <c r="T10" i="74"/>
  <c r="AC10" i="74"/>
  <c r="AF10" i="74"/>
  <c r="AG10" i="74"/>
  <c r="AH10" i="74"/>
  <c r="AI10" i="74"/>
  <c r="AJ10" i="74"/>
  <c r="AK10" i="74"/>
  <c r="AL10" i="74"/>
  <c r="AM10" i="74"/>
  <c r="AN10" i="74"/>
  <c r="AO10" i="74"/>
  <c r="AP10" i="74"/>
  <c r="AQ10" i="74"/>
  <c r="AR10" i="74"/>
  <c r="AS10" i="74"/>
  <c r="AT10" i="74"/>
  <c r="AU10" i="74"/>
  <c r="AV10" i="74"/>
  <c r="AX10" i="74"/>
  <c r="AY10" i="74"/>
  <c r="AZ10" i="74"/>
  <c r="BA10" i="74"/>
  <c r="BB10" i="74"/>
  <c r="BC10" i="74"/>
  <c r="BD10" i="74"/>
  <c r="BE10" i="74"/>
  <c r="BF10" i="74"/>
  <c r="BG10" i="74"/>
  <c r="BH10" i="74"/>
  <c r="BI10" i="74"/>
  <c r="BJ10" i="74"/>
  <c r="BK10" i="74"/>
  <c r="BM10" i="74"/>
  <c r="BN10" i="74"/>
  <c r="R11" i="74"/>
  <c r="Z11" i="74"/>
  <c r="T11" i="74"/>
  <c r="AC11" i="74"/>
  <c r="AD11" i="74" s="1"/>
  <c r="U11" i="74" s="1"/>
  <c r="AF11" i="74"/>
  <c r="AG11" i="74"/>
  <c r="AH11" i="74"/>
  <c r="AI11" i="74"/>
  <c r="AJ11" i="74"/>
  <c r="AK11" i="74"/>
  <c r="AL11" i="74"/>
  <c r="AM11" i="74"/>
  <c r="AN11" i="74"/>
  <c r="AO11" i="74"/>
  <c r="AP11" i="74"/>
  <c r="AQ11" i="74"/>
  <c r="AR11" i="74"/>
  <c r="AS11" i="74"/>
  <c r="AT11" i="74"/>
  <c r="AU11" i="74"/>
  <c r="AV11" i="74"/>
  <c r="AX11" i="74"/>
  <c r="AY11" i="74"/>
  <c r="AZ11" i="74"/>
  <c r="BA11" i="74"/>
  <c r="BB11" i="74"/>
  <c r="BC11" i="74"/>
  <c r="BD11" i="74"/>
  <c r="BE11" i="74"/>
  <c r="BF11" i="74"/>
  <c r="BG11" i="74"/>
  <c r="BH11" i="74"/>
  <c r="BI11" i="74"/>
  <c r="BJ11" i="74"/>
  <c r="BK11" i="74"/>
  <c r="BM11" i="74"/>
  <c r="BN11" i="74"/>
  <c r="R12" i="74"/>
  <c r="Z12" i="74"/>
  <c r="T12" i="74"/>
  <c r="AC12" i="74"/>
  <c r="AG12" i="74"/>
  <c r="AH12" i="74"/>
  <c r="AI12" i="74"/>
  <c r="AM12" i="74"/>
  <c r="AN12" i="74"/>
  <c r="AO12" i="74"/>
  <c r="AP12" i="74"/>
  <c r="AR12" i="74"/>
  <c r="AS12" i="74"/>
  <c r="AT12" i="74"/>
  <c r="AU12" i="74"/>
  <c r="AV12" i="74"/>
  <c r="AX12" i="74"/>
  <c r="AY12" i="74"/>
  <c r="AZ12" i="74"/>
  <c r="BA12" i="74"/>
  <c r="BB12" i="74"/>
  <c r="BC12" i="74"/>
  <c r="BD12" i="74"/>
  <c r="BE12" i="74"/>
  <c r="BF12" i="74"/>
  <c r="BG12" i="74"/>
  <c r="BH12" i="74"/>
  <c r="BI12" i="74"/>
  <c r="BJ12" i="74"/>
  <c r="BK12" i="74"/>
  <c r="BN12" i="74"/>
  <c r="R13" i="74"/>
  <c r="Z13" i="74"/>
  <c r="T13" i="74"/>
  <c r="AC13" i="74"/>
  <c r="AD13" i="74" s="1"/>
  <c r="U13" i="74" s="1"/>
  <c r="AG13" i="74"/>
  <c r="AH13" i="74"/>
  <c r="AI13" i="74"/>
  <c r="AM13" i="74"/>
  <c r="AN13" i="74"/>
  <c r="AO13" i="74"/>
  <c r="AP13" i="74"/>
  <c r="AR13" i="74"/>
  <c r="AS13" i="74"/>
  <c r="AT13" i="74"/>
  <c r="AU13" i="74"/>
  <c r="AV13" i="74"/>
  <c r="AX13" i="74"/>
  <c r="AY13" i="74"/>
  <c r="AZ13" i="74"/>
  <c r="BA13" i="74"/>
  <c r="BB13" i="74"/>
  <c r="BC13" i="74"/>
  <c r="BD13" i="74"/>
  <c r="BE13" i="74"/>
  <c r="BF13" i="74"/>
  <c r="BG13" i="74"/>
  <c r="BH13" i="74"/>
  <c r="BI13" i="74"/>
  <c r="BJ13" i="74"/>
  <c r="BK13" i="74"/>
  <c r="BN13" i="74"/>
  <c r="R14" i="74"/>
  <c r="Z14" i="74"/>
  <c r="T14" i="74"/>
  <c r="AC14" i="74"/>
  <c r="AG14" i="74"/>
  <c r="AH14" i="74"/>
  <c r="AI14" i="74"/>
  <c r="AM14" i="74"/>
  <c r="AN14" i="74"/>
  <c r="AO14" i="74"/>
  <c r="AP14" i="74"/>
  <c r="AR14" i="74"/>
  <c r="AS14" i="74"/>
  <c r="AT14" i="74"/>
  <c r="AU14" i="74"/>
  <c r="AV14" i="74"/>
  <c r="AX14" i="74"/>
  <c r="AY14" i="74"/>
  <c r="AZ14" i="74"/>
  <c r="BA14" i="74"/>
  <c r="BB14" i="74"/>
  <c r="BC14" i="74"/>
  <c r="BD14" i="74"/>
  <c r="BE14" i="74"/>
  <c r="BF14" i="74"/>
  <c r="BG14" i="74"/>
  <c r="BH14" i="74"/>
  <c r="BI14" i="74"/>
  <c r="BJ14" i="74"/>
  <c r="BK14" i="74"/>
  <c r="BN14" i="74"/>
  <c r="R15" i="74"/>
  <c r="Z15" i="74"/>
  <c r="AA15" i="74" s="1"/>
  <c r="S15" i="74" s="1"/>
  <c r="T15" i="74"/>
  <c r="AC15" i="74"/>
  <c r="AG15" i="74"/>
  <c r="AH15" i="74"/>
  <c r="AI15" i="74"/>
  <c r="AM15" i="74"/>
  <c r="AN15" i="74"/>
  <c r="AO15" i="74"/>
  <c r="AP15" i="74"/>
  <c r="AR15" i="74"/>
  <c r="AS15" i="74"/>
  <c r="AT15" i="74"/>
  <c r="AU15" i="74"/>
  <c r="AV15" i="74"/>
  <c r="AX15" i="74"/>
  <c r="AY15" i="74"/>
  <c r="AZ15" i="74"/>
  <c r="BA15" i="74"/>
  <c r="BB15" i="74"/>
  <c r="BC15" i="74"/>
  <c r="BD15" i="74"/>
  <c r="BE15" i="74"/>
  <c r="BF15" i="74"/>
  <c r="BG15" i="74"/>
  <c r="BH15" i="74"/>
  <c r="BI15" i="74"/>
  <c r="BJ15" i="74"/>
  <c r="BK15" i="74"/>
  <c r="BN15" i="74"/>
  <c r="R16" i="74"/>
  <c r="Z16" i="74"/>
  <c r="T16" i="74"/>
  <c r="AC16" i="74"/>
  <c r="AG16" i="74"/>
  <c r="AH16" i="74"/>
  <c r="AI16" i="74"/>
  <c r="AM16" i="74"/>
  <c r="AN16" i="74"/>
  <c r="AO16" i="74"/>
  <c r="AP16" i="74"/>
  <c r="AR16" i="74"/>
  <c r="AS16" i="74"/>
  <c r="AT16" i="74"/>
  <c r="AU16" i="74"/>
  <c r="AV16" i="74"/>
  <c r="AX16" i="74"/>
  <c r="AY16" i="74"/>
  <c r="AZ16" i="74"/>
  <c r="BA16" i="74"/>
  <c r="BB16" i="74"/>
  <c r="BC16" i="74"/>
  <c r="BD16" i="74"/>
  <c r="BE16" i="74"/>
  <c r="BF16" i="74"/>
  <c r="BG16" i="74"/>
  <c r="BH16" i="74"/>
  <c r="BI16" i="74"/>
  <c r="BJ16" i="74"/>
  <c r="BK16" i="74"/>
  <c r="BN16" i="74"/>
  <c r="R17" i="74"/>
  <c r="Z17" i="74"/>
  <c r="T17" i="74"/>
  <c r="AC17" i="74"/>
  <c r="AD17" i="74" s="1"/>
  <c r="U17" i="74" s="1"/>
  <c r="AG17" i="74"/>
  <c r="AH17" i="74"/>
  <c r="AI17" i="74"/>
  <c r="AM17" i="74"/>
  <c r="AN17" i="74"/>
  <c r="AO17" i="74"/>
  <c r="AP17" i="74"/>
  <c r="AR17" i="74"/>
  <c r="AS17" i="74"/>
  <c r="AT17" i="74"/>
  <c r="AU17" i="74"/>
  <c r="AV17" i="74"/>
  <c r="AX17" i="74"/>
  <c r="AY17" i="74"/>
  <c r="AZ17" i="74"/>
  <c r="BA17" i="74"/>
  <c r="BB17" i="74"/>
  <c r="BC17" i="74"/>
  <c r="BD17" i="74"/>
  <c r="BE17" i="74"/>
  <c r="BF17" i="74"/>
  <c r="BG17" i="74"/>
  <c r="BH17" i="74"/>
  <c r="BI17" i="74"/>
  <c r="BJ17" i="74"/>
  <c r="BK17" i="74"/>
  <c r="BN17" i="74"/>
  <c r="R18" i="74"/>
  <c r="Z18" i="74"/>
  <c r="T18" i="74"/>
  <c r="AC18" i="74"/>
  <c r="AG18" i="74"/>
  <c r="AH18" i="74"/>
  <c r="AI18" i="74"/>
  <c r="AM18" i="74"/>
  <c r="AN18" i="74"/>
  <c r="AO18" i="74"/>
  <c r="AP18" i="74"/>
  <c r="AR18" i="74"/>
  <c r="AS18" i="74"/>
  <c r="AT18" i="74"/>
  <c r="AU18" i="74"/>
  <c r="AV18" i="74"/>
  <c r="AX18" i="74"/>
  <c r="AY18" i="74"/>
  <c r="AZ18" i="74"/>
  <c r="BA18" i="74"/>
  <c r="BB18" i="74"/>
  <c r="BC18" i="74"/>
  <c r="BD18" i="74"/>
  <c r="BE18" i="74"/>
  <c r="BF18" i="74"/>
  <c r="BG18" i="74"/>
  <c r="BH18" i="74"/>
  <c r="BI18" i="74"/>
  <c r="BJ18" i="74"/>
  <c r="BK18" i="74"/>
  <c r="BN18" i="74"/>
  <c r="R19" i="74"/>
  <c r="Z19" i="74"/>
  <c r="T19" i="74"/>
  <c r="AC19" i="74"/>
  <c r="AG19" i="74"/>
  <c r="AH19" i="74"/>
  <c r="AI19" i="74"/>
  <c r="AM19" i="74"/>
  <c r="AN19" i="74"/>
  <c r="AO19" i="74"/>
  <c r="AP19" i="74"/>
  <c r="AR19" i="74"/>
  <c r="AS19" i="74"/>
  <c r="AT19" i="74"/>
  <c r="AU19" i="74"/>
  <c r="AV19" i="74"/>
  <c r="AX19" i="74"/>
  <c r="AY19" i="74"/>
  <c r="AZ19" i="74"/>
  <c r="BA19" i="74"/>
  <c r="BB19" i="74"/>
  <c r="BC19" i="74"/>
  <c r="BD19" i="74"/>
  <c r="BE19" i="74"/>
  <c r="BF19" i="74"/>
  <c r="BG19" i="74"/>
  <c r="BH19" i="74"/>
  <c r="BI19" i="74"/>
  <c r="BJ19" i="74"/>
  <c r="BK19" i="74"/>
  <c r="BN19" i="74"/>
  <c r="AF27" i="74"/>
  <c r="AF28" i="74"/>
  <c r="AF29" i="74"/>
  <c r="AF30" i="74"/>
  <c r="AF31" i="74"/>
  <c r="AF32" i="74"/>
  <c r="AF33" i="74"/>
  <c r="AF34" i="74"/>
  <c r="AF35" i="74"/>
  <c r="AF36" i="74"/>
  <c r="AF37" i="74"/>
  <c r="AG27" i="74"/>
  <c r="AG28" i="74"/>
  <c r="AG29" i="74"/>
  <c r="AG30" i="74"/>
  <c r="AG31" i="74"/>
  <c r="AG32" i="74"/>
  <c r="AG33" i="74"/>
  <c r="AG34" i="74"/>
  <c r="AG35" i="74"/>
  <c r="AG36" i="74"/>
  <c r="AG37" i="74"/>
  <c r="Q23" i="74"/>
  <c r="Z23" i="74"/>
  <c r="S23" i="74"/>
  <c r="AA23" i="74"/>
  <c r="Q24" i="74"/>
  <c r="Z24" i="74"/>
  <c r="S24" i="74"/>
  <c r="AA24" i="74"/>
  <c r="Q25" i="74"/>
  <c r="Z25" i="74"/>
  <c r="S25" i="74"/>
  <c r="AA25" i="74"/>
  <c r="A27" i="74"/>
  <c r="B27" i="74"/>
  <c r="C27" i="74"/>
  <c r="D27" i="74"/>
  <c r="E27" i="74"/>
  <c r="F27" i="74"/>
  <c r="G27" i="74"/>
  <c r="H27" i="74"/>
  <c r="I27" i="74"/>
  <c r="J27" i="74"/>
  <c r="K27" i="74"/>
  <c r="L27" i="74"/>
  <c r="M27" i="74"/>
  <c r="N27" i="74"/>
  <c r="O27" i="74"/>
  <c r="AW47" i="73"/>
  <c r="R9" i="73"/>
  <c r="Z9" i="73"/>
  <c r="T9" i="73"/>
  <c r="AC9" i="73"/>
  <c r="AM9" i="73"/>
  <c r="AN9" i="73"/>
  <c r="AO9" i="73"/>
  <c r="AS9" i="73"/>
  <c r="AT9" i="73"/>
  <c r="AU9" i="73"/>
  <c r="AV9" i="73"/>
  <c r="AX9" i="73"/>
  <c r="AY9" i="73"/>
  <c r="AZ9" i="73"/>
  <c r="BA9" i="73"/>
  <c r="BB9" i="73"/>
  <c r="BC9" i="73"/>
  <c r="BD9" i="73"/>
  <c r="BE9" i="73"/>
  <c r="BF9" i="73"/>
  <c r="BG9" i="73"/>
  <c r="BH9" i="73"/>
  <c r="BI9" i="73"/>
  <c r="BJ9" i="73"/>
  <c r="BK9" i="73"/>
  <c r="R10" i="73"/>
  <c r="Z10" i="73"/>
  <c r="T10" i="73"/>
  <c r="AC10" i="73"/>
  <c r="AM10" i="73"/>
  <c r="AN10" i="73"/>
  <c r="AO10" i="73"/>
  <c r="AS10" i="73"/>
  <c r="AT10" i="73"/>
  <c r="AU10" i="73"/>
  <c r="AV10" i="73"/>
  <c r="AX10" i="73"/>
  <c r="AY10" i="73"/>
  <c r="AZ10" i="73"/>
  <c r="BA10" i="73"/>
  <c r="BB10" i="73"/>
  <c r="BC10" i="73"/>
  <c r="BD10" i="73"/>
  <c r="BE10" i="73"/>
  <c r="BF10" i="73"/>
  <c r="BG10" i="73"/>
  <c r="BH10" i="73"/>
  <c r="BI10" i="73"/>
  <c r="BJ10" i="73"/>
  <c r="BK10" i="73"/>
  <c r="R11" i="73"/>
  <c r="Z11" i="73"/>
  <c r="T11" i="73"/>
  <c r="AC11" i="73"/>
  <c r="AM11" i="73"/>
  <c r="AN11" i="73"/>
  <c r="AO11" i="73"/>
  <c r="AS11" i="73"/>
  <c r="AT11" i="73"/>
  <c r="AU11" i="73"/>
  <c r="AV11" i="73"/>
  <c r="AX11" i="73"/>
  <c r="AY11" i="73"/>
  <c r="AZ11" i="73"/>
  <c r="BA11" i="73"/>
  <c r="BB11" i="73"/>
  <c r="BC11" i="73"/>
  <c r="BD11" i="73"/>
  <c r="BE11" i="73"/>
  <c r="BF11" i="73"/>
  <c r="BG11" i="73"/>
  <c r="BH11" i="73"/>
  <c r="BI11" i="73"/>
  <c r="BJ11" i="73"/>
  <c r="BK11" i="73"/>
  <c r="R12" i="73"/>
  <c r="Z12" i="73"/>
  <c r="T12" i="73"/>
  <c r="AC12" i="73"/>
  <c r="AM12" i="73"/>
  <c r="AN12" i="73"/>
  <c r="AO12" i="73"/>
  <c r="AS12" i="73"/>
  <c r="AT12" i="73"/>
  <c r="AU12" i="73"/>
  <c r="AV12" i="73"/>
  <c r="AX12" i="73"/>
  <c r="AY12" i="73"/>
  <c r="AZ12" i="73"/>
  <c r="BA12" i="73"/>
  <c r="BB12" i="73"/>
  <c r="BC12" i="73"/>
  <c r="BD12" i="73"/>
  <c r="BE12" i="73"/>
  <c r="BF12" i="73"/>
  <c r="BG12" i="73"/>
  <c r="BH12" i="73"/>
  <c r="BI12" i="73"/>
  <c r="BJ12" i="73"/>
  <c r="BK12" i="73"/>
  <c r="R13" i="73"/>
  <c r="Z13" i="73"/>
  <c r="T13" i="73"/>
  <c r="AC13" i="73"/>
  <c r="AM13" i="73"/>
  <c r="AN13" i="73"/>
  <c r="AO13" i="73"/>
  <c r="AS13" i="73"/>
  <c r="AT13" i="73"/>
  <c r="AU13" i="73"/>
  <c r="AV13" i="73"/>
  <c r="AX13" i="73"/>
  <c r="AY13" i="73"/>
  <c r="AZ13" i="73"/>
  <c r="BA13" i="73"/>
  <c r="BB13" i="73"/>
  <c r="BC13" i="73"/>
  <c r="BD13" i="73"/>
  <c r="BE13" i="73"/>
  <c r="BF13" i="73"/>
  <c r="BG13" i="73"/>
  <c r="BH13" i="73"/>
  <c r="BI13" i="73"/>
  <c r="BJ13" i="73"/>
  <c r="BK13" i="73"/>
  <c r="R14" i="73"/>
  <c r="Z14" i="73"/>
  <c r="T14" i="73"/>
  <c r="AC14" i="73"/>
  <c r="AM14" i="73"/>
  <c r="AN14" i="73"/>
  <c r="AO14" i="73"/>
  <c r="AS14" i="73"/>
  <c r="AT14" i="73"/>
  <c r="AU14" i="73"/>
  <c r="AV14" i="73"/>
  <c r="AX14" i="73"/>
  <c r="AY14" i="73"/>
  <c r="AZ14" i="73"/>
  <c r="BA14" i="73"/>
  <c r="BB14" i="73"/>
  <c r="BC14" i="73"/>
  <c r="BD14" i="73"/>
  <c r="BE14" i="73"/>
  <c r="BF14" i="73"/>
  <c r="BG14" i="73"/>
  <c r="BH14" i="73"/>
  <c r="BI14" i="73"/>
  <c r="BJ14" i="73"/>
  <c r="BK14" i="73"/>
  <c r="R15" i="73"/>
  <c r="Z15" i="73"/>
  <c r="T15" i="73"/>
  <c r="AC15" i="73"/>
  <c r="AM15" i="73"/>
  <c r="AN15" i="73"/>
  <c r="AO15" i="73"/>
  <c r="AS15" i="73"/>
  <c r="AT15" i="73"/>
  <c r="AU15" i="73"/>
  <c r="AV15" i="73"/>
  <c r="AX15" i="73"/>
  <c r="AY15" i="73"/>
  <c r="AZ15" i="73"/>
  <c r="BA15" i="73"/>
  <c r="BB15" i="73"/>
  <c r="BC15" i="73"/>
  <c r="BD15" i="73"/>
  <c r="BE15" i="73"/>
  <c r="BF15" i="73"/>
  <c r="BG15" i="73"/>
  <c r="BH15" i="73"/>
  <c r="BI15" i="73"/>
  <c r="BJ15" i="73"/>
  <c r="BK15" i="73"/>
  <c r="R16" i="73"/>
  <c r="Z16" i="73"/>
  <c r="T16" i="73"/>
  <c r="AC16" i="73"/>
  <c r="AM16" i="73"/>
  <c r="AN16" i="73"/>
  <c r="AO16" i="73"/>
  <c r="AS16" i="73"/>
  <c r="AT16" i="73"/>
  <c r="AU16" i="73"/>
  <c r="AV16" i="73"/>
  <c r="AX16" i="73"/>
  <c r="AY16" i="73"/>
  <c r="AZ16" i="73"/>
  <c r="BA16" i="73"/>
  <c r="BB16" i="73"/>
  <c r="BC16" i="73"/>
  <c r="BD16" i="73"/>
  <c r="BE16" i="73"/>
  <c r="BF16" i="73"/>
  <c r="BG16" i="73"/>
  <c r="BH16" i="73"/>
  <c r="BI16" i="73"/>
  <c r="BJ16" i="73"/>
  <c r="BK16" i="73"/>
  <c r="R17" i="73"/>
  <c r="Z17" i="73"/>
  <c r="T17" i="73"/>
  <c r="AC17" i="73"/>
  <c r="AM17" i="73"/>
  <c r="AN17" i="73"/>
  <c r="AO17" i="73"/>
  <c r="AS17" i="73"/>
  <c r="AT17" i="73"/>
  <c r="AU17" i="73"/>
  <c r="AV17" i="73"/>
  <c r="AX17" i="73"/>
  <c r="AY17" i="73"/>
  <c r="AZ17" i="73"/>
  <c r="BA17" i="73"/>
  <c r="BB17" i="73"/>
  <c r="BC17" i="73"/>
  <c r="BD17" i="73"/>
  <c r="BE17" i="73"/>
  <c r="BF17" i="73"/>
  <c r="BG17" i="73"/>
  <c r="BH17" i="73"/>
  <c r="BI17" i="73"/>
  <c r="BJ17" i="73"/>
  <c r="BK17" i="73"/>
  <c r="R18" i="73"/>
  <c r="Z18" i="73"/>
  <c r="T18" i="73"/>
  <c r="AC18" i="73"/>
  <c r="AM18" i="73"/>
  <c r="AN18" i="73"/>
  <c r="AO18" i="73"/>
  <c r="AS18" i="73"/>
  <c r="AT18" i="73"/>
  <c r="AU18" i="73"/>
  <c r="AV18" i="73"/>
  <c r="AX18" i="73"/>
  <c r="AY18" i="73"/>
  <c r="AZ18" i="73"/>
  <c r="BA18" i="73"/>
  <c r="BB18" i="73"/>
  <c r="BC18" i="73"/>
  <c r="BD18" i="73"/>
  <c r="BE18" i="73"/>
  <c r="BF18" i="73"/>
  <c r="BG18" i="73"/>
  <c r="BH18" i="73"/>
  <c r="BI18" i="73"/>
  <c r="BJ18" i="73"/>
  <c r="BK18" i="73"/>
  <c r="R19" i="73"/>
  <c r="Z19" i="73"/>
  <c r="AA19" i="73" s="1"/>
  <c r="S19" i="73" s="1"/>
  <c r="T19" i="73"/>
  <c r="AC19" i="73"/>
  <c r="AM19" i="73"/>
  <c r="AN19" i="73"/>
  <c r="AO19" i="73"/>
  <c r="AS19" i="73"/>
  <c r="AT19" i="73"/>
  <c r="AU19" i="73"/>
  <c r="AV19" i="73"/>
  <c r="AX19" i="73"/>
  <c r="AY19" i="73"/>
  <c r="AZ19" i="73"/>
  <c r="BA19" i="73"/>
  <c r="BB19" i="73"/>
  <c r="BC19" i="73"/>
  <c r="BD19" i="73"/>
  <c r="BE19" i="73"/>
  <c r="BF19" i="73"/>
  <c r="BG19" i="73"/>
  <c r="BH19" i="73"/>
  <c r="BI19" i="73"/>
  <c r="BJ19" i="73"/>
  <c r="BK19" i="73"/>
  <c r="AF27" i="73"/>
  <c r="AF28" i="73"/>
  <c r="AF29" i="73"/>
  <c r="AF30" i="73"/>
  <c r="AF31" i="73"/>
  <c r="AF32" i="73"/>
  <c r="AF33" i="73"/>
  <c r="AF34" i="73"/>
  <c r="AF35" i="73"/>
  <c r="AF36" i="73"/>
  <c r="AF37" i="73"/>
  <c r="AG27" i="73"/>
  <c r="AG28" i="73"/>
  <c r="AG29" i="73"/>
  <c r="AG30" i="73"/>
  <c r="AG31" i="73"/>
  <c r="AG32" i="73"/>
  <c r="AG33" i="73"/>
  <c r="AG34" i="73"/>
  <c r="AG35" i="73"/>
  <c r="AG36" i="73"/>
  <c r="AG37" i="73"/>
  <c r="Q23" i="73"/>
  <c r="Z23" i="73"/>
  <c r="S23" i="73"/>
  <c r="AA23" i="73"/>
  <c r="Q24" i="73"/>
  <c r="Z24" i="73"/>
  <c r="S24" i="73"/>
  <c r="AA24" i="73"/>
  <c r="Q25" i="73"/>
  <c r="Z25" i="73"/>
  <c r="S25" i="73"/>
  <c r="AA25" i="73"/>
  <c r="A27" i="73"/>
  <c r="B27" i="73"/>
  <c r="C27" i="73"/>
  <c r="D27" i="73"/>
  <c r="E27" i="73"/>
  <c r="F27" i="73"/>
  <c r="G27" i="73"/>
  <c r="H27" i="73"/>
  <c r="I27" i="73"/>
  <c r="J27" i="73"/>
  <c r="K27" i="73"/>
  <c r="L27" i="73"/>
  <c r="M27" i="73"/>
  <c r="N27" i="73"/>
  <c r="O27" i="73"/>
  <c r="AW47" i="72"/>
  <c r="R9" i="72"/>
  <c r="Z9" i="72"/>
  <c r="T9" i="72"/>
  <c r="AC9" i="72"/>
  <c r="AM9" i="72"/>
  <c r="AN9" i="72"/>
  <c r="AO9" i="72"/>
  <c r="AS9" i="72"/>
  <c r="AT9" i="72"/>
  <c r="AU9" i="72"/>
  <c r="AV9" i="72"/>
  <c r="AX9" i="72"/>
  <c r="AY9" i="72"/>
  <c r="AZ9" i="72"/>
  <c r="BA9" i="72"/>
  <c r="BB9" i="72"/>
  <c r="BC9" i="72"/>
  <c r="BD9" i="72"/>
  <c r="BE9" i="72"/>
  <c r="BF9" i="72"/>
  <c r="BG9" i="72"/>
  <c r="BH9" i="72"/>
  <c r="BI9" i="72"/>
  <c r="BJ9" i="72"/>
  <c r="BK9" i="72"/>
  <c r="R10" i="72"/>
  <c r="Z10" i="72"/>
  <c r="T10" i="72"/>
  <c r="AC10" i="72"/>
  <c r="AM10" i="72"/>
  <c r="AN10" i="72"/>
  <c r="AO10" i="72"/>
  <c r="AS10" i="72"/>
  <c r="AT10" i="72"/>
  <c r="AU10" i="72"/>
  <c r="AV10" i="72"/>
  <c r="AX10" i="72"/>
  <c r="AY10" i="72"/>
  <c r="AZ10" i="72"/>
  <c r="BA10" i="72"/>
  <c r="BB10" i="72"/>
  <c r="BC10" i="72"/>
  <c r="BD10" i="72"/>
  <c r="BE10" i="72"/>
  <c r="BF10" i="72"/>
  <c r="BG10" i="72"/>
  <c r="BH10" i="72"/>
  <c r="BI10" i="72"/>
  <c r="BJ10" i="72"/>
  <c r="BK10" i="72"/>
  <c r="R11" i="72"/>
  <c r="Z11" i="72"/>
  <c r="T11" i="72"/>
  <c r="AC11" i="72"/>
  <c r="AM11" i="72"/>
  <c r="AN11" i="72"/>
  <c r="AO11" i="72"/>
  <c r="AS11" i="72"/>
  <c r="AT11" i="72"/>
  <c r="AU11" i="72"/>
  <c r="AV11" i="72"/>
  <c r="AX11" i="72"/>
  <c r="AY11" i="72"/>
  <c r="AZ11" i="72"/>
  <c r="BA11" i="72"/>
  <c r="BB11" i="72"/>
  <c r="BC11" i="72"/>
  <c r="BD11" i="72"/>
  <c r="BE11" i="72"/>
  <c r="BF11" i="72"/>
  <c r="BG11" i="72"/>
  <c r="BH11" i="72"/>
  <c r="BI11" i="72"/>
  <c r="BJ11" i="72"/>
  <c r="BK11" i="72"/>
  <c r="R12" i="72"/>
  <c r="Z12" i="72"/>
  <c r="T12" i="72"/>
  <c r="AC12" i="72"/>
  <c r="AM12" i="72"/>
  <c r="AN12" i="72"/>
  <c r="AO12" i="72"/>
  <c r="AS12" i="72"/>
  <c r="AT12" i="72"/>
  <c r="AU12" i="72"/>
  <c r="AV12" i="72"/>
  <c r="AX12" i="72"/>
  <c r="AY12" i="72"/>
  <c r="AZ12" i="72"/>
  <c r="BA12" i="72"/>
  <c r="BB12" i="72"/>
  <c r="BC12" i="72"/>
  <c r="BD12" i="72"/>
  <c r="BE12" i="72"/>
  <c r="BF12" i="72"/>
  <c r="BG12" i="72"/>
  <c r="BH12" i="72"/>
  <c r="BI12" i="72"/>
  <c r="BJ12" i="72"/>
  <c r="BK12" i="72"/>
  <c r="R13" i="72"/>
  <c r="Z13" i="72"/>
  <c r="T13" i="72"/>
  <c r="AC13" i="72"/>
  <c r="AM13" i="72"/>
  <c r="AN13" i="72"/>
  <c r="AO13" i="72"/>
  <c r="AS13" i="72"/>
  <c r="AT13" i="72"/>
  <c r="AU13" i="72"/>
  <c r="AV13" i="72"/>
  <c r="AX13" i="72"/>
  <c r="AY13" i="72"/>
  <c r="AZ13" i="72"/>
  <c r="BA13" i="72"/>
  <c r="BB13" i="72"/>
  <c r="BC13" i="72"/>
  <c r="BD13" i="72"/>
  <c r="BE13" i="72"/>
  <c r="BF13" i="72"/>
  <c r="BG13" i="72"/>
  <c r="BH13" i="72"/>
  <c r="BI13" i="72"/>
  <c r="BJ13" i="72"/>
  <c r="BK13" i="72"/>
  <c r="R14" i="72"/>
  <c r="Z14" i="72"/>
  <c r="T14" i="72"/>
  <c r="AC14" i="72"/>
  <c r="AM14" i="72"/>
  <c r="AN14" i="72"/>
  <c r="AO14" i="72"/>
  <c r="AS14" i="72"/>
  <c r="AT14" i="72"/>
  <c r="AU14" i="72"/>
  <c r="AV14" i="72"/>
  <c r="AX14" i="72"/>
  <c r="AY14" i="72"/>
  <c r="AZ14" i="72"/>
  <c r="BA14" i="72"/>
  <c r="BB14" i="72"/>
  <c r="BC14" i="72"/>
  <c r="BD14" i="72"/>
  <c r="BE14" i="72"/>
  <c r="BF14" i="72"/>
  <c r="BG14" i="72"/>
  <c r="BH14" i="72"/>
  <c r="BI14" i="72"/>
  <c r="BJ14" i="72"/>
  <c r="BK14" i="72"/>
  <c r="R15" i="72"/>
  <c r="Z15" i="72"/>
  <c r="T15" i="72"/>
  <c r="AC15" i="72"/>
  <c r="AM15" i="72"/>
  <c r="AN15" i="72"/>
  <c r="AO15" i="72"/>
  <c r="AS15" i="72"/>
  <c r="AT15" i="72"/>
  <c r="AU15" i="72"/>
  <c r="AV15" i="72"/>
  <c r="AX15" i="72"/>
  <c r="AY15" i="72"/>
  <c r="AZ15" i="72"/>
  <c r="BA15" i="72"/>
  <c r="BB15" i="72"/>
  <c r="BC15" i="72"/>
  <c r="BD15" i="72"/>
  <c r="BE15" i="72"/>
  <c r="BF15" i="72"/>
  <c r="BG15" i="72"/>
  <c r="BH15" i="72"/>
  <c r="BI15" i="72"/>
  <c r="BJ15" i="72"/>
  <c r="BK15" i="72"/>
  <c r="R16" i="72"/>
  <c r="Z16" i="72"/>
  <c r="T16" i="72"/>
  <c r="AC16" i="72"/>
  <c r="AM16" i="72"/>
  <c r="AN16" i="72"/>
  <c r="AO16" i="72"/>
  <c r="AS16" i="72"/>
  <c r="AT16" i="72"/>
  <c r="AU16" i="72"/>
  <c r="AV16" i="72"/>
  <c r="AX16" i="72"/>
  <c r="AY16" i="72"/>
  <c r="AZ16" i="72"/>
  <c r="BA16" i="72"/>
  <c r="BB16" i="72"/>
  <c r="BC16" i="72"/>
  <c r="BD16" i="72"/>
  <c r="BE16" i="72"/>
  <c r="BF16" i="72"/>
  <c r="BG16" i="72"/>
  <c r="BH16" i="72"/>
  <c r="BI16" i="72"/>
  <c r="BJ16" i="72"/>
  <c r="BK16" i="72"/>
  <c r="R17" i="72"/>
  <c r="Z17" i="72"/>
  <c r="T17" i="72"/>
  <c r="AC17" i="72"/>
  <c r="AM17" i="72"/>
  <c r="AN17" i="72"/>
  <c r="AO17" i="72"/>
  <c r="AS17" i="72"/>
  <c r="AT17" i="72"/>
  <c r="AU17" i="72"/>
  <c r="AV17" i="72"/>
  <c r="AX17" i="72"/>
  <c r="AY17" i="72"/>
  <c r="AZ17" i="72"/>
  <c r="BA17" i="72"/>
  <c r="BB17" i="72"/>
  <c r="BC17" i="72"/>
  <c r="BD17" i="72"/>
  <c r="BE17" i="72"/>
  <c r="BF17" i="72"/>
  <c r="BG17" i="72"/>
  <c r="BH17" i="72"/>
  <c r="BI17" i="72"/>
  <c r="BJ17" i="72"/>
  <c r="BK17" i="72"/>
  <c r="R18" i="72"/>
  <c r="Z18" i="72"/>
  <c r="T18" i="72"/>
  <c r="AC18" i="72"/>
  <c r="AM18" i="72"/>
  <c r="AN18" i="72"/>
  <c r="AO18" i="72"/>
  <c r="AS18" i="72"/>
  <c r="AT18" i="72"/>
  <c r="AU18" i="72"/>
  <c r="AV18" i="72"/>
  <c r="AX18" i="72"/>
  <c r="AY18" i="72"/>
  <c r="AZ18" i="72"/>
  <c r="BA18" i="72"/>
  <c r="BB18" i="72"/>
  <c r="BC18" i="72"/>
  <c r="BD18" i="72"/>
  <c r="BE18" i="72"/>
  <c r="BF18" i="72"/>
  <c r="BG18" i="72"/>
  <c r="BH18" i="72"/>
  <c r="BI18" i="72"/>
  <c r="BJ18" i="72"/>
  <c r="BK18" i="72"/>
  <c r="R19" i="72"/>
  <c r="Z19" i="72"/>
  <c r="T19" i="72"/>
  <c r="AC19" i="72"/>
  <c r="AM19" i="72"/>
  <c r="AN19" i="72"/>
  <c r="AO19" i="72"/>
  <c r="AS19" i="72"/>
  <c r="AT19" i="72"/>
  <c r="AU19" i="72"/>
  <c r="AV19" i="72"/>
  <c r="AX19" i="72"/>
  <c r="AY19" i="72"/>
  <c r="AZ19" i="72"/>
  <c r="BA19" i="72"/>
  <c r="BB19" i="72"/>
  <c r="BC19" i="72"/>
  <c r="BD19" i="72"/>
  <c r="BE19" i="72"/>
  <c r="BF19" i="72"/>
  <c r="BG19" i="72"/>
  <c r="BH19" i="72"/>
  <c r="BI19" i="72"/>
  <c r="BJ19" i="72"/>
  <c r="BK19" i="72"/>
  <c r="AF27" i="72"/>
  <c r="AF28" i="72"/>
  <c r="AF29" i="72"/>
  <c r="AF30" i="72"/>
  <c r="AF31" i="72"/>
  <c r="AF32" i="72"/>
  <c r="AF33" i="72"/>
  <c r="AF34" i="72"/>
  <c r="AF35" i="72"/>
  <c r="AF36" i="72"/>
  <c r="AF37" i="72"/>
  <c r="AG27" i="72"/>
  <c r="AG28" i="72"/>
  <c r="AG29" i="72"/>
  <c r="AG30" i="72"/>
  <c r="AG31" i="72"/>
  <c r="AG32" i="72"/>
  <c r="AG33" i="72"/>
  <c r="AG34" i="72"/>
  <c r="AG35" i="72"/>
  <c r="AG36" i="72"/>
  <c r="AG37" i="72"/>
  <c r="Q23" i="72"/>
  <c r="Z23" i="72"/>
  <c r="S23" i="72"/>
  <c r="AA23" i="72"/>
  <c r="Q24" i="72"/>
  <c r="Z24" i="72"/>
  <c r="S24" i="72"/>
  <c r="AA24" i="72"/>
  <c r="Q25" i="72"/>
  <c r="Z25" i="72"/>
  <c r="S25" i="72"/>
  <c r="AA25" i="72"/>
  <c r="A27" i="72"/>
  <c r="B27" i="72"/>
  <c r="C27" i="72"/>
  <c r="D27" i="72"/>
  <c r="E27" i="72"/>
  <c r="F27" i="72"/>
  <c r="G27" i="72"/>
  <c r="H27" i="72"/>
  <c r="I27" i="72"/>
  <c r="J27" i="72"/>
  <c r="K27" i="72"/>
  <c r="L27" i="72"/>
  <c r="M27" i="72"/>
  <c r="N27" i="72"/>
  <c r="O27" i="72"/>
  <c r="AW47" i="71"/>
  <c r="R9" i="71"/>
  <c r="Z9" i="71"/>
  <c r="T9" i="71"/>
  <c r="AC9" i="71"/>
  <c r="AM9" i="71"/>
  <c r="AN9" i="71"/>
  <c r="AO9" i="71"/>
  <c r="AS9" i="71"/>
  <c r="AT9" i="71"/>
  <c r="AU9" i="71"/>
  <c r="AV9" i="71"/>
  <c r="AX9" i="71"/>
  <c r="AY9" i="71"/>
  <c r="AZ9" i="71"/>
  <c r="BA9" i="71"/>
  <c r="BB9" i="71"/>
  <c r="BC9" i="71"/>
  <c r="BD9" i="71"/>
  <c r="BE9" i="71"/>
  <c r="BF9" i="71"/>
  <c r="BG9" i="71"/>
  <c r="BH9" i="71"/>
  <c r="BI9" i="71"/>
  <c r="BJ9" i="71"/>
  <c r="BK9" i="71"/>
  <c r="R10" i="71"/>
  <c r="Z10" i="71"/>
  <c r="T10" i="71"/>
  <c r="AC10" i="71"/>
  <c r="AM10" i="71"/>
  <c r="AN10" i="71"/>
  <c r="AO10" i="71"/>
  <c r="AS10" i="71"/>
  <c r="AT10" i="71"/>
  <c r="AU10" i="71"/>
  <c r="AV10" i="71"/>
  <c r="AX10" i="71"/>
  <c r="AY10" i="71"/>
  <c r="AZ10" i="71"/>
  <c r="BA10" i="71"/>
  <c r="BB10" i="71"/>
  <c r="BC10" i="71"/>
  <c r="BD10" i="71"/>
  <c r="BE10" i="71"/>
  <c r="BF10" i="71"/>
  <c r="BG10" i="71"/>
  <c r="BH10" i="71"/>
  <c r="BI10" i="71"/>
  <c r="BJ10" i="71"/>
  <c r="BK10" i="71"/>
  <c r="R11" i="71"/>
  <c r="Z11" i="71"/>
  <c r="T11" i="71"/>
  <c r="AC11" i="71"/>
  <c r="AM11" i="71"/>
  <c r="AN11" i="71"/>
  <c r="AO11" i="71"/>
  <c r="AS11" i="71"/>
  <c r="AT11" i="71"/>
  <c r="AU11" i="71"/>
  <c r="AV11" i="71"/>
  <c r="AX11" i="71"/>
  <c r="AY11" i="71"/>
  <c r="AZ11" i="71"/>
  <c r="BA11" i="71"/>
  <c r="BB11" i="71"/>
  <c r="BC11" i="71"/>
  <c r="BD11" i="71"/>
  <c r="BE11" i="71"/>
  <c r="BF11" i="71"/>
  <c r="BG11" i="71"/>
  <c r="BH11" i="71"/>
  <c r="BI11" i="71"/>
  <c r="BJ11" i="71"/>
  <c r="BK11" i="71"/>
  <c r="R12" i="71"/>
  <c r="Z12" i="71"/>
  <c r="T12" i="71"/>
  <c r="AC12" i="71"/>
  <c r="AM12" i="71"/>
  <c r="AN12" i="71"/>
  <c r="AO12" i="71"/>
  <c r="AS12" i="71"/>
  <c r="AT12" i="71"/>
  <c r="AU12" i="71"/>
  <c r="AV12" i="71"/>
  <c r="AX12" i="71"/>
  <c r="AY12" i="71"/>
  <c r="AZ12" i="71"/>
  <c r="BA12" i="71"/>
  <c r="BB12" i="71"/>
  <c r="BC12" i="71"/>
  <c r="BD12" i="71"/>
  <c r="BE12" i="71"/>
  <c r="BF12" i="71"/>
  <c r="BG12" i="71"/>
  <c r="BH12" i="71"/>
  <c r="BI12" i="71"/>
  <c r="BJ12" i="71"/>
  <c r="BK12" i="71"/>
  <c r="R13" i="71"/>
  <c r="Z13" i="71"/>
  <c r="T13" i="71"/>
  <c r="AC13" i="71"/>
  <c r="AM13" i="71"/>
  <c r="AN13" i="71"/>
  <c r="AO13" i="71"/>
  <c r="AS13" i="71"/>
  <c r="AT13" i="71"/>
  <c r="AU13" i="71"/>
  <c r="AV13" i="71"/>
  <c r="AX13" i="71"/>
  <c r="AY13" i="71"/>
  <c r="AZ13" i="71"/>
  <c r="BA13" i="71"/>
  <c r="BB13" i="71"/>
  <c r="BC13" i="71"/>
  <c r="BD13" i="71"/>
  <c r="BE13" i="71"/>
  <c r="BF13" i="71"/>
  <c r="BG13" i="71"/>
  <c r="BH13" i="71"/>
  <c r="BI13" i="71"/>
  <c r="BJ13" i="71"/>
  <c r="BK13" i="71"/>
  <c r="R14" i="71"/>
  <c r="Z14" i="71"/>
  <c r="T14" i="71"/>
  <c r="AC14" i="71"/>
  <c r="AD14" i="71" s="1"/>
  <c r="U14" i="71" s="1"/>
  <c r="AM14" i="71"/>
  <c r="AN14" i="71"/>
  <c r="AO14" i="71"/>
  <c r="AS14" i="71"/>
  <c r="AT14" i="71"/>
  <c r="AU14" i="71"/>
  <c r="AV14" i="71"/>
  <c r="AX14" i="71"/>
  <c r="AY14" i="71"/>
  <c r="AZ14" i="71"/>
  <c r="BA14" i="71"/>
  <c r="BB14" i="71"/>
  <c r="BC14" i="71"/>
  <c r="BD14" i="71"/>
  <c r="BE14" i="71"/>
  <c r="BF14" i="71"/>
  <c r="BG14" i="71"/>
  <c r="BH14" i="71"/>
  <c r="BI14" i="71"/>
  <c r="BJ14" i="71"/>
  <c r="BK14" i="71"/>
  <c r="R15" i="71"/>
  <c r="Z15" i="71"/>
  <c r="T15" i="71"/>
  <c r="AC15" i="71"/>
  <c r="AM15" i="71"/>
  <c r="AN15" i="71"/>
  <c r="AO15" i="71"/>
  <c r="AS15" i="71"/>
  <c r="AT15" i="71"/>
  <c r="AU15" i="71"/>
  <c r="AV15" i="71"/>
  <c r="AX15" i="71"/>
  <c r="AY15" i="71"/>
  <c r="AZ15" i="71"/>
  <c r="BA15" i="71"/>
  <c r="BB15" i="71"/>
  <c r="BC15" i="71"/>
  <c r="BD15" i="71"/>
  <c r="BE15" i="71"/>
  <c r="BF15" i="71"/>
  <c r="BG15" i="71"/>
  <c r="BH15" i="71"/>
  <c r="BI15" i="71"/>
  <c r="BJ15" i="71"/>
  <c r="BK15" i="71"/>
  <c r="R16" i="71"/>
  <c r="Z16" i="71"/>
  <c r="T16" i="71"/>
  <c r="AC16" i="71"/>
  <c r="AM16" i="71"/>
  <c r="AN16" i="71"/>
  <c r="AO16" i="71"/>
  <c r="AS16" i="71"/>
  <c r="AT16" i="71"/>
  <c r="AU16" i="71"/>
  <c r="AV16" i="71"/>
  <c r="AX16" i="71"/>
  <c r="AY16" i="71"/>
  <c r="AZ16" i="71"/>
  <c r="BA16" i="71"/>
  <c r="BB16" i="71"/>
  <c r="BC16" i="71"/>
  <c r="BD16" i="71"/>
  <c r="BE16" i="71"/>
  <c r="BF16" i="71"/>
  <c r="BG16" i="71"/>
  <c r="BH16" i="71"/>
  <c r="BI16" i="71"/>
  <c r="BJ16" i="71"/>
  <c r="BK16" i="71"/>
  <c r="R17" i="71"/>
  <c r="Z17" i="71"/>
  <c r="T17" i="71"/>
  <c r="AC17" i="71"/>
  <c r="AM17" i="71"/>
  <c r="AN17" i="71"/>
  <c r="AO17" i="71"/>
  <c r="AS17" i="71"/>
  <c r="AT17" i="71"/>
  <c r="AU17" i="71"/>
  <c r="AV17" i="71"/>
  <c r="AX17" i="71"/>
  <c r="AY17" i="71"/>
  <c r="AZ17" i="71"/>
  <c r="BA17" i="71"/>
  <c r="BB17" i="71"/>
  <c r="BC17" i="71"/>
  <c r="BD17" i="71"/>
  <c r="BE17" i="71"/>
  <c r="BF17" i="71"/>
  <c r="BG17" i="71"/>
  <c r="BH17" i="71"/>
  <c r="BI17" i="71"/>
  <c r="BJ17" i="71"/>
  <c r="BK17" i="71"/>
  <c r="R18" i="71"/>
  <c r="Z18" i="71"/>
  <c r="T18" i="71"/>
  <c r="AC18" i="71"/>
  <c r="AM18" i="71"/>
  <c r="AN18" i="71"/>
  <c r="AO18" i="71"/>
  <c r="AS18" i="71"/>
  <c r="AT18" i="71"/>
  <c r="AU18" i="71"/>
  <c r="AV18" i="71"/>
  <c r="AX18" i="71"/>
  <c r="AY18" i="71"/>
  <c r="AZ18" i="71"/>
  <c r="BA18" i="71"/>
  <c r="BB18" i="71"/>
  <c r="BC18" i="71"/>
  <c r="BD18" i="71"/>
  <c r="BE18" i="71"/>
  <c r="BF18" i="71"/>
  <c r="BG18" i="71"/>
  <c r="BH18" i="71"/>
  <c r="BI18" i="71"/>
  <c r="BJ18" i="71"/>
  <c r="BK18" i="71"/>
  <c r="R19" i="71"/>
  <c r="Z19" i="71"/>
  <c r="T19" i="71"/>
  <c r="AC19" i="71"/>
  <c r="AM19" i="71"/>
  <c r="AN19" i="71"/>
  <c r="AO19" i="71"/>
  <c r="AS19" i="71"/>
  <c r="AT19" i="71"/>
  <c r="AU19" i="71"/>
  <c r="AV19" i="71"/>
  <c r="AX19" i="71"/>
  <c r="AY19" i="71"/>
  <c r="AZ19" i="71"/>
  <c r="BA19" i="71"/>
  <c r="BB19" i="71"/>
  <c r="BC19" i="71"/>
  <c r="BD19" i="71"/>
  <c r="BE19" i="71"/>
  <c r="BF19" i="71"/>
  <c r="BG19" i="71"/>
  <c r="BH19" i="71"/>
  <c r="BI19" i="71"/>
  <c r="BJ19" i="71"/>
  <c r="BK19" i="71"/>
  <c r="AF27" i="71"/>
  <c r="AF28" i="71"/>
  <c r="AF29" i="71"/>
  <c r="AF30" i="71"/>
  <c r="AF31" i="71"/>
  <c r="AF32" i="71"/>
  <c r="AF33" i="71"/>
  <c r="AF34" i="71"/>
  <c r="AF35" i="71"/>
  <c r="AF36" i="71"/>
  <c r="AF37" i="71"/>
  <c r="AG27" i="71"/>
  <c r="AG28" i="71"/>
  <c r="AG29" i="71"/>
  <c r="AG30" i="71"/>
  <c r="AG31" i="71"/>
  <c r="AG32" i="71"/>
  <c r="AG33" i="71"/>
  <c r="AG34" i="71"/>
  <c r="AG35" i="71"/>
  <c r="AG36" i="71"/>
  <c r="AG37" i="71"/>
  <c r="Q23" i="71"/>
  <c r="AA31" i="71" s="1"/>
  <c r="R23" i="71" s="1"/>
  <c r="Z23" i="71"/>
  <c r="S23" i="71"/>
  <c r="AA23" i="71"/>
  <c r="AQ23" i="71"/>
  <c r="Q24" i="71"/>
  <c r="Z24" i="71"/>
  <c r="S24" i="71"/>
  <c r="AA24" i="71"/>
  <c r="Q25" i="71"/>
  <c r="Z25" i="71"/>
  <c r="S25" i="71"/>
  <c r="AA25" i="71"/>
  <c r="A27" i="71"/>
  <c r="B27" i="71"/>
  <c r="C27" i="71"/>
  <c r="D27" i="71"/>
  <c r="E27" i="71"/>
  <c r="F27" i="71"/>
  <c r="G27" i="71"/>
  <c r="H27" i="71"/>
  <c r="I27" i="71"/>
  <c r="J27" i="71"/>
  <c r="K27" i="71"/>
  <c r="L27" i="71"/>
  <c r="M27" i="71"/>
  <c r="N27" i="71"/>
  <c r="O27" i="71"/>
  <c r="AW47" i="70"/>
  <c r="R9" i="70"/>
  <c r="Z9" i="70"/>
  <c r="T9" i="70"/>
  <c r="AC9" i="70"/>
  <c r="AM9" i="70"/>
  <c r="AN9" i="70"/>
  <c r="AO9" i="70"/>
  <c r="AS9" i="70"/>
  <c r="AT9" i="70"/>
  <c r="AU9" i="70"/>
  <c r="AV9" i="70"/>
  <c r="AX9" i="70"/>
  <c r="AY9" i="70"/>
  <c r="AZ9" i="70"/>
  <c r="BA9" i="70"/>
  <c r="BB9" i="70"/>
  <c r="BC9" i="70"/>
  <c r="BD9" i="70"/>
  <c r="BE9" i="70"/>
  <c r="BF9" i="70"/>
  <c r="BG9" i="70"/>
  <c r="BH9" i="70"/>
  <c r="BI9" i="70"/>
  <c r="BJ9" i="70"/>
  <c r="BK9" i="70"/>
  <c r="R10" i="70"/>
  <c r="Z10" i="70"/>
  <c r="T10" i="70"/>
  <c r="AC10" i="70"/>
  <c r="AM10" i="70"/>
  <c r="AN10" i="70"/>
  <c r="AO10" i="70"/>
  <c r="AS10" i="70"/>
  <c r="AT10" i="70"/>
  <c r="AU10" i="70"/>
  <c r="AV10" i="70"/>
  <c r="AX10" i="70"/>
  <c r="AY10" i="70"/>
  <c r="AZ10" i="70"/>
  <c r="BA10" i="70"/>
  <c r="BB10" i="70"/>
  <c r="BC10" i="70"/>
  <c r="BD10" i="70"/>
  <c r="BE10" i="70"/>
  <c r="BF10" i="70"/>
  <c r="BG10" i="70"/>
  <c r="BH10" i="70"/>
  <c r="BI10" i="70"/>
  <c r="BJ10" i="70"/>
  <c r="BK10" i="70"/>
  <c r="R11" i="70"/>
  <c r="Z11" i="70"/>
  <c r="T11" i="70"/>
  <c r="AC11" i="70"/>
  <c r="AM11" i="70"/>
  <c r="AN11" i="70"/>
  <c r="AO11" i="70"/>
  <c r="AS11" i="70"/>
  <c r="AT11" i="70"/>
  <c r="AU11" i="70"/>
  <c r="AV11" i="70"/>
  <c r="AX11" i="70"/>
  <c r="AY11" i="70"/>
  <c r="AZ11" i="70"/>
  <c r="BA11" i="70"/>
  <c r="BB11" i="70"/>
  <c r="BC11" i="70"/>
  <c r="BD11" i="70"/>
  <c r="BE11" i="70"/>
  <c r="BF11" i="70"/>
  <c r="BG11" i="70"/>
  <c r="BH11" i="70"/>
  <c r="BI11" i="70"/>
  <c r="BJ11" i="70"/>
  <c r="BK11" i="70"/>
  <c r="R12" i="70"/>
  <c r="Z12" i="70"/>
  <c r="T12" i="70"/>
  <c r="AC12" i="70"/>
  <c r="AM12" i="70"/>
  <c r="AN12" i="70"/>
  <c r="AO12" i="70"/>
  <c r="AS12" i="70"/>
  <c r="AT12" i="70"/>
  <c r="AU12" i="70"/>
  <c r="AV12" i="70"/>
  <c r="AX12" i="70"/>
  <c r="AY12" i="70"/>
  <c r="AZ12" i="70"/>
  <c r="BA12" i="70"/>
  <c r="BB12" i="70"/>
  <c r="BC12" i="70"/>
  <c r="BD12" i="70"/>
  <c r="BE12" i="70"/>
  <c r="BF12" i="70"/>
  <c r="BG12" i="70"/>
  <c r="BH12" i="70"/>
  <c r="BI12" i="70"/>
  <c r="BJ12" i="70"/>
  <c r="BK12" i="70"/>
  <c r="R13" i="70"/>
  <c r="Z13" i="70"/>
  <c r="T13" i="70"/>
  <c r="AC13" i="70"/>
  <c r="AM13" i="70"/>
  <c r="AN13" i="70"/>
  <c r="AO13" i="70"/>
  <c r="AS13" i="70"/>
  <c r="AT13" i="70"/>
  <c r="AU13" i="70"/>
  <c r="AV13" i="70"/>
  <c r="AX13" i="70"/>
  <c r="AY13" i="70"/>
  <c r="AZ13" i="70"/>
  <c r="BA13" i="70"/>
  <c r="BB13" i="70"/>
  <c r="BC13" i="70"/>
  <c r="BD13" i="70"/>
  <c r="BE13" i="70"/>
  <c r="BF13" i="70"/>
  <c r="BG13" i="70"/>
  <c r="BH13" i="70"/>
  <c r="BI13" i="70"/>
  <c r="BJ13" i="70"/>
  <c r="BK13" i="70"/>
  <c r="R14" i="70"/>
  <c r="Z14" i="70"/>
  <c r="T14" i="70"/>
  <c r="AC14" i="70"/>
  <c r="AM14" i="70"/>
  <c r="AN14" i="70"/>
  <c r="AO14" i="70"/>
  <c r="AS14" i="70"/>
  <c r="AT14" i="70"/>
  <c r="AU14" i="70"/>
  <c r="AV14" i="70"/>
  <c r="AX14" i="70"/>
  <c r="AY14" i="70"/>
  <c r="AZ14" i="70"/>
  <c r="BA14" i="70"/>
  <c r="BB14" i="70"/>
  <c r="BC14" i="70"/>
  <c r="BD14" i="70"/>
  <c r="BE14" i="70"/>
  <c r="BF14" i="70"/>
  <c r="BG14" i="70"/>
  <c r="BH14" i="70"/>
  <c r="BI14" i="70"/>
  <c r="BJ14" i="70"/>
  <c r="BK14" i="70"/>
  <c r="R15" i="70"/>
  <c r="Z15" i="70"/>
  <c r="T15" i="70"/>
  <c r="AC15" i="70"/>
  <c r="AM15" i="70"/>
  <c r="AN15" i="70"/>
  <c r="AO15" i="70"/>
  <c r="AS15" i="70"/>
  <c r="AT15" i="70"/>
  <c r="AU15" i="70"/>
  <c r="AV15" i="70"/>
  <c r="AX15" i="70"/>
  <c r="AY15" i="70"/>
  <c r="AZ15" i="70"/>
  <c r="BA15" i="70"/>
  <c r="BB15" i="70"/>
  <c r="BC15" i="70"/>
  <c r="BD15" i="70"/>
  <c r="BE15" i="70"/>
  <c r="BF15" i="70"/>
  <c r="BG15" i="70"/>
  <c r="BH15" i="70"/>
  <c r="BI15" i="70"/>
  <c r="BJ15" i="70"/>
  <c r="BK15" i="70"/>
  <c r="R16" i="70"/>
  <c r="Z16" i="70"/>
  <c r="T16" i="70"/>
  <c r="AC16" i="70"/>
  <c r="AM16" i="70"/>
  <c r="AN16" i="70"/>
  <c r="AO16" i="70"/>
  <c r="AS16" i="70"/>
  <c r="AT16" i="70"/>
  <c r="AU16" i="70"/>
  <c r="AV16" i="70"/>
  <c r="AX16" i="70"/>
  <c r="AY16" i="70"/>
  <c r="AZ16" i="70"/>
  <c r="BA16" i="70"/>
  <c r="BB16" i="70"/>
  <c r="BC16" i="70"/>
  <c r="BD16" i="70"/>
  <c r="BE16" i="70"/>
  <c r="BF16" i="70"/>
  <c r="BG16" i="70"/>
  <c r="BH16" i="70"/>
  <c r="BI16" i="70"/>
  <c r="BJ16" i="70"/>
  <c r="BK16" i="70"/>
  <c r="R17" i="70"/>
  <c r="Z17" i="70"/>
  <c r="T17" i="70"/>
  <c r="AC17" i="70"/>
  <c r="AM17" i="70"/>
  <c r="AN17" i="70"/>
  <c r="AO17" i="70"/>
  <c r="AS17" i="70"/>
  <c r="AT17" i="70"/>
  <c r="AU17" i="70"/>
  <c r="AV17" i="70"/>
  <c r="AX17" i="70"/>
  <c r="AY17" i="70"/>
  <c r="AZ17" i="70"/>
  <c r="BA17" i="70"/>
  <c r="BB17" i="70"/>
  <c r="BC17" i="70"/>
  <c r="BD17" i="70"/>
  <c r="BE17" i="70"/>
  <c r="BF17" i="70"/>
  <c r="BG17" i="70"/>
  <c r="BH17" i="70"/>
  <c r="BI17" i="70"/>
  <c r="BJ17" i="70"/>
  <c r="BK17" i="70"/>
  <c r="R18" i="70"/>
  <c r="Z18" i="70"/>
  <c r="AA18" i="70" s="1"/>
  <c r="S18" i="70" s="1"/>
  <c r="T18" i="70"/>
  <c r="AC18" i="70"/>
  <c r="AM18" i="70"/>
  <c r="AN18" i="70"/>
  <c r="AO18" i="70"/>
  <c r="AS18" i="70"/>
  <c r="AT18" i="70"/>
  <c r="AU18" i="70"/>
  <c r="AV18" i="70"/>
  <c r="AX18" i="70"/>
  <c r="AY18" i="70"/>
  <c r="AZ18" i="70"/>
  <c r="BA18" i="70"/>
  <c r="BB18" i="70"/>
  <c r="BC18" i="70"/>
  <c r="BD18" i="70"/>
  <c r="BE18" i="70"/>
  <c r="BF18" i="70"/>
  <c r="BG18" i="70"/>
  <c r="BH18" i="70"/>
  <c r="BI18" i="70"/>
  <c r="BJ18" i="70"/>
  <c r="BK18" i="70"/>
  <c r="R19" i="70"/>
  <c r="Z19" i="70"/>
  <c r="T19" i="70"/>
  <c r="AC19" i="70"/>
  <c r="AM19" i="70"/>
  <c r="AN19" i="70"/>
  <c r="AO19" i="70"/>
  <c r="AS19" i="70"/>
  <c r="AT19" i="70"/>
  <c r="AU19" i="70"/>
  <c r="AV19" i="70"/>
  <c r="AX19" i="70"/>
  <c r="AY19" i="70"/>
  <c r="AZ19" i="70"/>
  <c r="BA19" i="70"/>
  <c r="BB19" i="70"/>
  <c r="BC19" i="70"/>
  <c r="BD19" i="70"/>
  <c r="BE19" i="70"/>
  <c r="BF19" i="70"/>
  <c r="BG19" i="70"/>
  <c r="BH19" i="70"/>
  <c r="BI19" i="70"/>
  <c r="BJ19" i="70"/>
  <c r="BK19" i="70"/>
  <c r="AF27" i="70"/>
  <c r="AF28" i="70"/>
  <c r="AF29" i="70"/>
  <c r="AF30" i="70"/>
  <c r="AF31" i="70"/>
  <c r="AF32" i="70"/>
  <c r="AF33" i="70"/>
  <c r="AF34" i="70"/>
  <c r="AF35" i="70"/>
  <c r="AF36" i="70"/>
  <c r="AF37" i="70"/>
  <c r="AG27" i="70"/>
  <c r="AG28" i="70"/>
  <c r="AG29" i="70"/>
  <c r="AG30" i="70"/>
  <c r="AG31" i="70"/>
  <c r="AG32" i="70"/>
  <c r="AG33" i="70"/>
  <c r="AG34" i="70"/>
  <c r="AG35" i="70"/>
  <c r="AG36" i="70"/>
  <c r="AG37" i="70"/>
  <c r="Q23" i="70"/>
  <c r="Z23" i="70"/>
  <c r="S23" i="70"/>
  <c r="AA23" i="70"/>
  <c r="Q24" i="70"/>
  <c r="Z24" i="70"/>
  <c r="AA32" i="70" s="1"/>
  <c r="R24" i="70" s="1"/>
  <c r="S24" i="70"/>
  <c r="AA24" i="70"/>
  <c r="Q25" i="70"/>
  <c r="Z25" i="70"/>
  <c r="AA33" i="70" s="1"/>
  <c r="R25" i="70" s="1"/>
  <c r="S25" i="70"/>
  <c r="AA25" i="70"/>
  <c r="A27" i="70"/>
  <c r="B27" i="70"/>
  <c r="C27" i="70"/>
  <c r="D27" i="70"/>
  <c r="E27" i="70"/>
  <c r="F27" i="70"/>
  <c r="G27" i="70"/>
  <c r="H27" i="70"/>
  <c r="I27" i="70"/>
  <c r="J27" i="70"/>
  <c r="K27" i="70"/>
  <c r="L27" i="70"/>
  <c r="M27" i="70"/>
  <c r="N27" i="70"/>
  <c r="O27" i="70"/>
  <c r="AW47" i="69"/>
  <c r="R9" i="69"/>
  <c r="Z9" i="69"/>
  <c r="AA9" i="69" s="1"/>
  <c r="S9" i="69" s="1"/>
  <c r="T9" i="69"/>
  <c r="AD9" i="69" s="1"/>
  <c r="U9" i="69" s="1"/>
  <c r="AC9" i="69"/>
  <c r="AM9" i="69"/>
  <c r="AN9" i="69"/>
  <c r="AO9" i="69"/>
  <c r="AS9" i="69"/>
  <c r="AT9" i="69"/>
  <c r="AU9" i="69"/>
  <c r="AV9" i="69"/>
  <c r="AX9" i="69"/>
  <c r="AY9" i="69"/>
  <c r="AZ9" i="69"/>
  <c r="BA9" i="69"/>
  <c r="BB9" i="69"/>
  <c r="BC9" i="69"/>
  <c r="BD9" i="69"/>
  <c r="BE9" i="69"/>
  <c r="BF9" i="69"/>
  <c r="BG9" i="69"/>
  <c r="BH9" i="69"/>
  <c r="BI9" i="69"/>
  <c r="BJ9" i="69"/>
  <c r="BK9" i="69"/>
  <c r="R10" i="69"/>
  <c r="Z10" i="69"/>
  <c r="T10" i="69"/>
  <c r="AC10" i="69"/>
  <c r="AM10" i="69"/>
  <c r="AN10" i="69"/>
  <c r="AO10" i="69"/>
  <c r="AS10" i="69"/>
  <c r="AT10" i="69"/>
  <c r="AU10" i="69"/>
  <c r="AV10" i="69"/>
  <c r="AX10" i="69"/>
  <c r="AY10" i="69"/>
  <c r="AZ10" i="69"/>
  <c r="BA10" i="69"/>
  <c r="BB10" i="69"/>
  <c r="BC10" i="69"/>
  <c r="BD10" i="69"/>
  <c r="BE10" i="69"/>
  <c r="BF10" i="69"/>
  <c r="BG10" i="69"/>
  <c r="BH10" i="69"/>
  <c r="BI10" i="69"/>
  <c r="BJ10" i="69"/>
  <c r="BK10" i="69"/>
  <c r="R11" i="69"/>
  <c r="Z11" i="69"/>
  <c r="T11" i="69"/>
  <c r="AC11" i="69"/>
  <c r="AM11" i="69"/>
  <c r="AN11" i="69"/>
  <c r="AO11" i="69"/>
  <c r="AS11" i="69"/>
  <c r="AT11" i="69"/>
  <c r="AU11" i="69"/>
  <c r="AV11" i="69"/>
  <c r="AX11" i="69"/>
  <c r="AY11" i="69"/>
  <c r="AZ11" i="69"/>
  <c r="BA11" i="69"/>
  <c r="BB11" i="69"/>
  <c r="BC11" i="69"/>
  <c r="BD11" i="69"/>
  <c r="BE11" i="69"/>
  <c r="BF11" i="69"/>
  <c r="BG11" i="69"/>
  <c r="BH11" i="69"/>
  <c r="BI11" i="69"/>
  <c r="BJ11" i="69"/>
  <c r="BK11" i="69"/>
  <c r="R12" i="69"/>
  <c r="Z12" i="69"/>
  <c r="AA12" i="69" s="1"/>
  <c r="S12" i="69" s="1"/>
  <c r="T12" i="69"/>
  <c r="AC12" i="69"/>
  <c r="AM12" i="69"/>
  <c r="AN12" i="69"/>
  <c r="AO12" i="69"/>
  <c r="AS12" i="69"/>
  <c r="AT12" i="69"/>
  <c r="AU12" i="69"/>
  <c r="AV12" i="69"/>
  <c r="AX12" i="69"/>
  <c r="AY12" i="69"/>
  <c r="AZ12" i="69"/>
  <c r="BA12" i="69"/>
  <c r="BB12" i="69"/>
  <c r="BC12" i="69"/>
  <c r="BD12" i="69"/>
  <c r="BE12" i="69"/>
  <c r="BF12" i="69"/>
  <c r="BG12" i="69"/>
  <c r="BH12" i="69"/>
  <c r="BI12" i="69"/>
  <c r="BJ12" i="69"/>
  <c r="BK12" i="69"/>
  <c r="R13" i="69"/>
  <c r="Z13" i="69"/>
  <c r="AA13" i="69" s="1"/>
  <c r="S13" i="69" s="1"/>
  <c r="T13" i="69"/>
  <c r="AD13" i="69" s="1"/>
  <c r="U13" i="69" s="1"/>
  <c r="AC13" i="69"/>
  <c r="AM13" i="69"/>
  <c r="AN13" i="69"/>
  <c r="AO13" i="69"/>
  <c r="AS13" i="69"/>
  <c r="AT13" i="69"/>
  <c r="AU13" i="69"/>
  <c r="AV13" i="69"/>
  <c r="AX13" i="69"/>
  <c r="AY13" i="69"/>
  <c r="AZ13" i="69"/>
  <c r="BA13" i="69"/>
  <c r="BB13" i="69"/>
  <c r="BC13" i="69"/>
  <c r="BD13" i="69"/>
  <c r="BE13" i="69"/>
  <c r="BF13" i="69"/>
  <c r="BG13" i="69"/>
  <c r="BH13" i="69"/>
  <c r="BI13" i="69"/>
  <c r="BJ13" i="69"/>
  <c r="BK13" i="69"/>
  <c r="R14" i="69"/>
  <c r="Z14" i="69"/>
  <c r="T14" i="69"/>
  <c r="AC14" i="69"/>
  <c r="AD14" i="69"/>
  <c r="U14" i="69" s="1"/>
  <c r="AM14" i="69"/>
  <c r="AN14" i="69"/>
  <c r="AO14" i="69"/>
  <c r="AS14" i="69"/>
  <c r="AT14" i="69"/>
  <c r="AU14" i="69"/>
  <c r="AV14" i="69"/>
  <c r="AX14" i="69"/>
  <c r="AY14" i="69"/>
  <c r="AZ14" i="69"/>
  <c r="BA14" i="69"/>
  <c r="BB14" i="69"/>
  <c r="BC14" i="69"/>
  <c r="BD14" i="69"/>
  <c r="BE14" i="69"/>
  <c r="BF14" i="69"/>
  <c r="BG14" i="69"/>
  <c r="BH14" i="69"/>
  <c r="BI14" i="69"/>
  <c r="BJ14" i="69"/>
  <c r="BK14" i="69"/>
  <c r="R15" i="69"/>
  <c r="Z15" i="69"/>
  <c r="T15" i="69"/>
  <c r="AC15" i="69"/>
  <c r="AM15" i="69"/>
  <c r="AN15" i="69"/>
  <c r="AO15" i="69"/>
  <c r="AS15" i="69"/>
  <c r="AT15" i="69"/>
  <c r="AU15" i="69"/>
  <c r="AV15" i="69"/>
  <c r="AX15" i="69"/>
  <c r="AY15" i="69"/>
  <c r="AZ15" i="69"/>
  <c r="BA15" i="69"/>
  <c r="BB15" i="69"/>
  <c r="BC15" i="69"/>
  <c r="BD15" i="69"/>
  <c r="BE15" i="69"/>
  <c r="BF15" i="69"/>
  <c r="BG15" i="69"/>
  <c r="BH15" i="69"/>
  <c r="BI15" i="69"/>
  <c r="BJ15" i="69"/>
  <c r="BK15" i="69"/>
  <c r="R16" i="69"/>
  <c r="Z16" i="69"/>
  <c r="AA16" i="69" s="1"/>
  <c r="S16" i="69" s="1"/>
  <c r="T16" i="69"/>
  <c r="AC16" i="69"/>
  <c r="AM16" i="69"/>
  <c r="AN16" i="69"/>
  <c r="AO16" i="69"/>
  <c r="AS16" i="69"/>
  <c r="AT16" i="69"/>
  <c r="AU16" i="69"/>
  <c r="AV16" i="69"/>
  <c r="AX16" i="69"/>
  <c r="AY16" i="69"/>
  <c r="AZ16" i="69"/>
  <c r="BA16" i="69"/>
  <c r="BB16" i="69"/>
  <c r="BC16" i="69"/>
  <c r="BD16" i="69"/>
  <c r="BE16" i="69"/>
  <c r="BF16" i="69"/>
  <c r="BG16" i="69"/>
  <c r="BH16" i="69"/>
  <c r="BI16" i="69"/>
  <c r="BJ16" i="69"/>
  <c r="BK16" i="69"/>
  <c r="R17" i="69"/>
  <c r="Z17" i="69"/>
  <c r="T17" i="69"/>
  <c r="AC17" i="69"/>
  <c r="AM17" i="69"/>
  <c r="AN17" i="69"/>
  <c r="AO17" i="69"/>
  <c r="AS17" i="69"/>
  <c r="AT17" i="69"/>
  <c r="AU17" i="69"/>
  <c r="AV17" i="69"/>
  <c r="AX17" i="69"/>
  <c r="AY17" i="69"/>
  <c r="AZ17" i="69"/>
  <c r="BA17" i="69"/>
  <c r="BB17" i="69"/>
  <c r="BC17" i="69"/>
  <c r="BD17" i="69"/>
  <c r="BE17" i="69"/>
  <c r="BF17" i="69"/>
  <c r="BG17" i="69"/>
  <c r="BH17" i="69"/>
  <c r="BI17" i="69"/>
  <c r="BJ17" i="69"/>
  <c r="BK17" i="69"/>
  <c r="R18" i="69"/>
  <c r="Z18" i="69"/>
  <c r="T18" i="69"/>
  <c r="AC18" i="69"/>
  <c r="AD18" i="69" s="1"/>
  <c r="U18" i="69" s="1"/>
  <c r="AM18" i="69"/>
  <c r="AN18" i="69"/>
  <c r="AO18" i="69"/>
  <c r="AS18" i="69"/>
  <c r="AT18" i="69"/>
  <c r="AU18" i="69"/>
  <c r="AV18" i="69"/>
  <c r="AX18" i="69"/>
  <c r="AY18" i="69"/>
  <c r="AZ18" i="69"/>
  <c r="BA18" i="69"/>
  <c r="BB18" i="69"/>
  <c r="BC18" i="69"/>
  <c r="BD18" i="69"/>
  <c r="BE18" i="69"/>
  <c r="BF18" i="69"/>
  <c r="BG18" i="69"/>
  <c r="BH18" i="69"/>
  <c r="BI18" i="69"/>
  <c r="BJ18" i="69"/>
  <c r="BK18" i="69"/>
  <c r="R19" i="69"/>
  <c r="Z19" i="69"/>
  <c r="AA19" i="69"/>
  <c r="S19" i="69" s="1"/>
  <c r="T19" i="69"/>
  <c r="AC19" i="69"/>
  <c r="AM19" i="69"/>
  <c r="AN19" i="69"/>
  <c r="AO19" i="69"/>
  <c r="AS19" i="69"/>
  <c r="AT19" i="69"/>
  <c r="AU19" i="69"/>
  <c r="AV19" i="69"/>
  <c r="AX19" i="69"/>
  <c r="AY19" i="69"/>
  <c r="AZ19" i="69"/>
  <c r="BA19" i="69"/>
  <c r="BB19" i="69"/>
  <c r="BC19" i="69"/>
  <c r="BD19" i="69"/>
  <c r="BE19" i="69"/>
  <c r="BF19" i="69"/>
  <c r="BG19" i="69"/>
  <c r="BH19" i="69"/>
  <c r="BI19" i="69"/>
  <c r="BJ19" i="69"/>
  <c r="BK19" i="69"/>
  <c r="BE21" i="69"/>
  <c r="H21" i="69" s="1"/>
  <c r="AF27" i="69"/>
  <c r="AF28" i="69"/>
  <c r="AF29" i="69"/>
  <c r="AF30" i="69"/>
  <c r="AF31" i="69"/>
  <c r="AF32" i="69"/>
  <c r="AF33" i="69"/>
  <c r="AF34" i="69"/>
  <c r="AF35" i="69"/>
  <c r="AF36" i="69"/>
  <c r="AF37" i="69"/>
  <c r="AG27" i="69"/>
  <c r="AG28" i="69"/>
  <c r="AG29" i="69"/>
  <c r="AG30" i="69"/>
  <c r="AG31" i="69"/>
  <c r="AG32" i="69"/>
  <c r="AG33" i="69"/>
  <c r="AG34" i="69"/>
  <c r="AG35" i="69"/>
  <c r="AG36" i="69"/>
  <c r="AG37" i="69"/>
  <c r="Q23" i="69"/>
  <c r="Z23" i="69"/>
  <c r="AA31" i="69" s="1"/>
  <c r="R23" i="69" s="1"/>
  <c r="S23" i="69"/>
  <c r="AA23" i="69"/>
  <c r="Q24" i="69"/>
  <c r="Z24" i="69"/>
  <c r="S24" i="69"/>
  <c r="AA24" i="69"/>
  <c r="Q25" i="69"/>
  <c r="Z25" i="69"/>
  <c r="AA33" i="69" s="1"/>
  <c r="R25" i="69" s="1"/>
  <c r="S25" i="69"/>
  <c r="AA25" i="69"/>
  <c r="AB33" i="69" s="1"/>
  <c r="T25" i="69" s="1"/>
  <c r="A27" i="69"/>
  <c r="B27" i="69"/>
  <c r="C27" i="69"/>
  <c r="D27" i="69"/>
  <c r="E27" i="69"/>
  <c r="F27" i="69"/>
  <c r="G27" i="69"/>
  <c r="H27" i="69"/>
  <c r="I27" i="69"/>
  <c r="J27" i="69"/>
  <c r="K27" i="69"/>
  <c r="L27" i="69"/>
  <c r="M27" i="69"/>
  <c r="N27" i="69"/>
  <c r="O27" i="69"/>
  <c r="AW47" i="68"/>
  <c r="R9" i="68"/>
  <c r="Z9" i="68"/>
  <c r="T9" i="68"/>
  <c r="AC9" i="68"/>
  <c r="AM9" i="68"/>
  <c r="AN9" i="68"/>
  <c r="AO9" i="68"/>
  <c r="AS9" i="68"/>
  <c r="AT9" i="68"/>
  <c r="AU9" i="68"/>
  <c r="AV9" i="68"/>
  <c r="AX9" i="68"/>
  <c r="AY9" i="68"/>
  <c r="AZ9" i="68"/>
  <c r="BA9" i="68"/>
  <c r="BB9" i="68"/>
  <c r="BC9" i="68"/>
  <c r="BD9" i="68"/>
  <c r="BE9" i="68"/>
  <c r="BF9" i="68"/>
  <c r="BG9" i="68"/>
  <c r="BH9" i="68"/>
  <c r="BI9" i="68"/>
  <c r="BJ9" i="68"/>
  <c r="BK9" i="68"/>
  <c r="R10" i="68"/>
  <c r="Z10" i="68"/>
  <c r="T10" i="68"/>
  <c r="AC10" i="68"/>
  <c r="AD10" i="68" s="1"/>
  <c r="U10" i="68" s="1"/>
  <c r="AM10" i="68"/>
  <c r="AN10" i="68"/>
  <c r="AO10" i="68"/>
  <c r="AS10" i="68"/>
  <c r="AT10" i="68"/>
  <c r="AU10" i="68"/>
  <c r="AV10" i="68"/>
  <c r="AX10" i="68"/>
  <c r="AY10" i="68"/>
  <c r="AZ10" i="68"/>
  <c r="BA10" i="68"/>
  <c r="BB10" i="68"/>
  <c r="BC10" i="68"/>
  <c r="BD10" i="68"/>
  <c r="BE10" i="68"/>
  <c r="BF10" i="68"/>
  <c r="BG10" i="68"/>
  <c r="BH10" i="68"/>
  <c r="BI10" i="68"/>
  <c r="BJ10" i="68"/>
  <c r="BK10" i="68"/>
  <c r="R11" i="68"/>
  <c r="Z11" i="68"/>
  <c r="T11" i="68"/>
  <c r="AC11" i="68"/>
  <c r="AM11" i="68"/>
  <c r="AN11" i="68"/>
  <c r="AO11" i="68"/>
  <c r="AS11" i="68"/>
  <c r="AT11" i="68"/>
  <c r="AU11" i="68"/>
  <c r="AV11" i="68"/>
  <c r="AX11" i="68"/>
  <c r="AY11" i="68"/>
  <c r="AZ11" i="68"/>
  <c r="BA11" i="68"/>
  <c r="BB11" i="68"/>
  <c r="BC11" i="68"/>
  <c r="BD11" i="68"/>
  <c r="BE11" i="68"/>
  <c r="BF11" i="68"/>
  <c r="BG11" i="68"/>
  <c r="BH11" i="68"/>
  <c r="BI11" i="68"/>
  <c r="BJ11" i="68"/>
  <c r="BK11" i="68"/>
  <c r="R12" i="68"/>
  <c r="Z12" i="68"/>
  <c r="T12" i="68"/>
  <c r="AC12" i="68"/>
  <c r="AM12" i="68"/>
  <c r="AN12" i="68"/>
  <c r="AO12" i="68"/>
  <c r="AS12" i="68"/>
  <c r="AT12" i="68"/>
  <c r="AU12" i="68"/>
  <c r="AV12" i="68"/>
  <c r="AX12" i="68"/>
  <c r="AY12" i="68"/>
  <c r="AZ12" i="68"/>
  <c r="BA12" i="68"/>
  <c r="BB12" i="68"/>
  <c r="BC12" i="68"/>
  <c r="BD12" i="68"/>
  <c r="BE12" i="68"/>
  <c r="BF12" i="68"/>
  <c r="BG12" i="68"/>
  <c r="BH12" i="68"/>
  <c r="BI12" i="68"/>
  <c r="BJ12" i="68"/>
  <c r="BK12" i="68"/>
  <c r="R13" i="68"/>
  <c r="Z13" i="68"/>
  <c r="T13" i="68"/>
  <c r="AC13" i="68"/>
  <c r="AD13" i="68" s="1"/>
  <c r="U13" i="68" s="1"/>
  <c r="AM13" i="68"/>
  <c r="AN13" i="68"/>
  <c r="AO13" i="68"/>
  <c r="AS13" i="68"/>
  <c r="AT13" i="68"/>
  <c r="AU13" i="68"/>
  <c r="AV13" i="68"/>
  <c r="AX13" i="68"/>
  <c r="AY13" i="68"/>
  <c r="AZ13" i="68"/>
  <c r="BA13" i="68"/>
  <c r="BB13" i="68"/>
  <c r="BC13" i="68"/>
  <c r="BD13" i="68"/>
  <c r="BE13" i="68"/>
  <c r="BF13" i="68"/>
  <c r="BG13" i="68"/>
  <c r="BH13" i="68"/>
  <c r="BI13" i="68"/>
  <c r="BJ13" i="68"/>
  <c r="BK13" i="68"/>
  <c r="R14" i="68"/>
  <c r="Z14" i="68"/>
  <c r="T14" i="68"/>
  <c r="AC14" i="68"/>
  <c r="AM14" i="68"/>
  <c r="AN14" i="68"/>
  <c r="AO14" i="68"/>
  <c r="AS14" i="68"/>
  <c r="AT14" i="68"/>
  <c r="AU14" i="68"/>
  <c r="AV14" i="68"/>
  <c r="AX14" i="68"/>
  <c r="AY14" i="68"/>
  <c r="AZ14" i="68"/>
  <c r="BA14" i="68"/>
  <c r="BB14" i="68"/>
  <c r="BC14" i="68"/>
  <c r="BD14" i="68"/>
  <c r="BE14" i="68"/>
  <c r="BF14" i="68"/>
  <c r="BG14" i="68"/>
  <c r="BH14" i="68"/>
  <c r="BI14" i="68"/>
  <c r="BJ14" i="68"/>
  <c r="BK14" i="68"/>
  <c r="R15" i="68"/>
  <c r="Z15" i="68"/>
  <c r="T15" i="68"/>
  <c r="AC15" i="68"/>
  <c r="AM15" i="68"/>
  <c r="AN15" i="68"/>
  <c r="AO15" i="68"/>
  <c r="AS15" i="68"/>
  <c r="AT15" i="68"/>
  <c r="AU15" i="68"/>
  <c r="AV15" i="68"/>
  <c r="AX15" i="68"/>
  <c r="AY15" i="68"/>
  <c r="AZ15" i="68"/>
  <c r="BA15" i="68"/>
  <c r="BB15" i="68"/>
  <c r="BC15" i="68"/>
  <c r="BD15" i="68"/>
  <c r="BE15" i="68"/>
  <c r="BF15" i="68"/>
  <c r="BG15" i="68"/>
  <c r="BH15" i="68"/>
  <c r="BI15" i="68"/>
  <c r="BJ15" i="68"/>
  <c r="BK15" i="68"/>
  <c r="R16" i="68"/>
  <c r="Z16" i="68"/>
  <c r="AA16" i="68" s="1"/>
  <c r="S16" i="68" s="1"/>
  <c r="T16" i="68"/>
  <c r="AC16" i="68"/>
  <c r="AM16" i="68"/>
  <c r="AN16" i="68"/>
  <c r="AO16" i="68"/>
  <c r="AS16" i="68"/>
  <c r="AT16" i="68"/>
  <c r="AU16" i="68"/>
  <c r="AV16" i="68"/>
  <c r="AX16" i="68"/>
  <c r="AY16" i="68"/>
  <c r="AZ16" i="68"/>
  <c r="BA16" i="68"/>
  <c r="BB16" i="68"/>
  <c r="BC16" i="68"/>
  <c r="BD16" i="68"/>
  <c r="BE16" i="68"/>
  <c r="BF16" i="68"/>
  <c r="BG16" i="68"/>
  <c r="BH16" i="68"/>
  <c r="BI16" i="68"/>
  <c r="BJ16" i="68"/>
  <c r="BK16" i="68"/>
  <c r="R17" i="68"/>
  <c r="Z17" i="68"/>
  <c r="T17" i="68"/>
  <c r="AC17" i="68"/>
  <c r="AM17" i="68"/>
  <c r="AN17" i="68"/>
  <c r="AO17" i="68"/>
  <c r="AS17" i="68"/>
  <c r="AT17" i="68"/>
  <c r="AU17" i="68"/>
  <c r="AV17" i="68"/>
  <c r="AX17" i="68"/>
  <c r="AY17" i="68"/>
  <c r="AZ17" i="68"/>
  <c r="BA17" i="68"/>
  <c r="BB17" i="68"/>
  <c r="BC17" i="68"/>
  <c r="BD17" i="68"/>
  <c r="BE17" i="68"/>
  <c r="BF17" i="68"/>
  <c r="BG17" i="68"/>
  <c r="BH17" i="68"/>
  <c r="BI17" i="68"/>
  <c r="BJ17" i="68"/>
  <c r="BK17" i="68"/>
  <c r="R18" i="68"/>
  <c r="Z18" i="68"/>
  <c r="T18" i="68"/>
  <c r="AC18" i="68"/>
  <c r="AD18" i="68" s="1"/>
  <c r="U18" i="68" s="1"/>
  <c r="AM18" i="68"/>
  <c r="AN18" i="68"/>
  <c r="AO18" i="68"/>
  <c r="AS18" i="68"/>
  <c r="AT18" i="68"/>
  <c r="AU18" i="68"/>
  <c r="AV18" i="68"/>
  <c r="AX18" i="68"/>
  <c r="AY18" i="68"/>
  <c r="AZ18" i="68"/>
  <c r="BA18" i="68"/>
  <c r="BB18" i="68"/>
  <c r="BC18" i="68"/>
  <c r="BD18" i="68"/>
  <c r="BE18" i="68"/>
  <c r="BF18" i="68"/>
  <c r="BG18" i="68"/>
  <c r="BH18" i="68"/>
  <c r="BI18" i="68"/>
  <c r="BJ18" i="68"/>
  <c r="BK18" i="68"/>
  <c r="R19" i="68"/>
  <c r="Z19" i="68"/>
  <c r="AA19" i="68" s="1"/>
  <c r="S19" i="68" s="1"/>
  <c r="T19" i="68"/>
  <c r="AC19" i="68"/>
  <c r="AM19" i="68"/>
  <c r="AN19" i="68"/>
  <c r="AO19" i="68"/>
  <c r="AS19" i="68"/>
  <c r="AT19" i="68"/>
  <c r="AU19" i="68"/>
  <c r="AV19" i="68"/>
  <c r="AX19" i="68"/>
  <c r="AY19" i="68"/>
  <c r="AZ19" i="68"/>
  <c r="BA19" i="68"/>
  <c r="BB19" i="68"/>
  <c r="BC19" i="68"/>
  <c r="BD19" i="68"/>
  <c r="BE19" i="68"/>
  <c r="BF19" i="68"/>
  <c r="BG19" i="68"/>
  <c r="BH19" i="68"/>
  <c r="BI19" i="68"/>
  <c r="BJ19" i="68"/>
  <c r="BK19" i="68"/>
  <c r="AF27" i="68"/>
  <c r="AF28" i="68"/>
  <c r="AF29" i="68"/>
  <c r="AF30" i="68"/>
  <c r="AF31" i="68"/>
  <c r="AF32" i="68"/>
  <c r="AF33" i="68"/>
  <c r="AF34" i="68"/>
  <c r="AF35" i="68"/>
  <c r="AF36" i="68"/>
  <c r="AF37" i="68"/>
  <c r="AG27" i="68"/>
  <c r="AG28" i="68"/>
  <c r="AG29" i="68"/>
  <c r="AG30" i="68"/>
  <c r="AG31" i="68"/>
  <c r="AG32" i="68"/>
  <c r="AG33" i="68"/>
  <c r="AG34" i="68"/>
  <c r="AG35" i="68"/>
  <c r="AG36" i="68"/>
  <c r="AG37" i="68"/>
  <c r="Q23" i="68"/>
  <c r="Z23" i="68"/>
  <c r="S23" i="68"/>
  <c r="AA23" i="68"/>
  <c r="Q24" i="68"/>
  <c r="Z24" i="68"/>
  <c r="AA32" i="68" s="1"/>
  <c r="R24" i="68" s="1"/>
  <c r="S24" i="68"/>
  <c r="AA24" i="68"/>
  <c r="Q25" i="68"/>
  <c r="Z25" i="68"/>
  <c r="AA33" i="68" s="1"/>
  <c r="R25" i="68" s="1"/>
  <c r="S25" i="68"/>
  <c r="AA25" i="68"/>
  <c r="A27" i="68"/>
  <c r="B27" i="68"/>
  <c r="C27" i="68"/>
  <c r="D27" i="68"/>
  <c r="E27" i="68"/>
  <c r="F27" i="68"/>
  <c r="G27" i="68"/>
  <c r="H27" i="68"/>
  <c r="I27" i="68"/>
  <c r="J27" i="68"/>
  <c r="K27" i="68"/>
  <c r="L27" i="68"/>
  <c r="M27" i="68"/>
  <c r="N27" i="68"/>
  <c r="O27" i="68"/>
  <c r="AW47" i="67"/>
  <c r="R9" i="67"/>
  <c r="Z9" i="67"/>
  <c r="T9" i="67"/>
  <c r="AC9" i="67"/>
  <c r="AM9" i="67"/>
  <c r="AN9" i="67"/>
  <c r="AO9" i="67"/>
  <c r="AS9" i="67"/>
  <c r="AT9" i="67"/>
  <c r="AU9" i="67"/>
  <c r="AV9" i="67"/>
  <c r="AX9" i="67"/>
  <c r="AY9" i="67"/>
  <c r="AZ9" i="67"/>
  <c r="BA9" i="67"/>
  <c r="BB9" i="67"/>
  <c r="BC9" i="67"/>
  <c r="BD9" i="67"/>
  <c r="BE9" i="67"/>
  <c r="BF9" i="67"/>
  <c r="BG9" i="67"/>
  <c r="BH9" i="67"/>
  <c r="BI9" i="67"/>
  <c r="BJ9" i="67"/>
  <c r="BK9" i="67"/>
  <c r="R10" i="67"/>
  <c r="Z10" i="67"/>
  <c r="AA10" i="67" s="1"/>
  <c r="S10" i="67" s="1"/>
  <c r="T10" i="67"/>
  <c r="AC10" i="67"/>
  <c r="AM10" i="67"/>
  <c r="AN10" i="67"/>
  <c r="AO10" i="67"/>
  <c r="AS10" i="67"/>
  <c r="AT10" i="67"/>
  <c r="AU10" i="67"/>
  <c r="AV10" i="67"/>
  <c r="AX10" i="67"/>
  <c r="AY10" i="67"/>
  <c r="AZ10" i="67"/>
  <c r="BA10" i="67"/>
  <c r="BB10" i="67"/>
  <c r="BC10" i="67"/>
  <c r="BD10" i="67"/>
  <c r="BE10" i="67"/>
  <c r="BF10" i="67"/>
  <c r="BG10" i="67"/>
  <c r="BH10" i="67"/>
  <c r="BI10" i="67"/>
  <c r="BJ10" i="67"/>
  <c r="BK10" i="67"/>
  <c r="R11" i="67"/>
  <c r="Z11" i="67"/>
  <c r="T11" i="67"/>
  <c r="AC11" i="67"/>
  <c r="AD11" i="67" s="1"/>
  <c r="U11" i="67" s="1"/>
  <c r="AM11" i="67"/>
  <c r="AN11" i="67"/>
  <c r="AO11" i="67"/>
  <c r="AS11" i="67"/>
  <c r="AT11" i="67"/>
  <c r="AU11" i="67"/>
  <c r="AV11" i="67"/>
  <c r="AX11" i="67"/>
  <c r="AY11" i="67"/>
  <c r="AZ11" i="67"/>
  <c r="BA11" i="67"/>
  <c r="BB11" i="67"/>
  <c r="BC11" i="67"/>
  <c r="BD11" i="67"/>
  <c r="BE11" i="67"/>
  <c r="BF11" i="67"/>
  <c r="BG11" i="67"/>
  <c r="BH11" i="67"/>
  <c r="BI11" i="67"/>
  <c r="BJ11" i="67"/>
  <c r="BK11" i="67"/>
  <c r="R12" i="67"/>
  <c r="Z12" i="67"/>
  <c r="T12" i="67"/>
  <c r="AC12" i="67"/>
  <c r="AM12" i="67"/>
  <c r="AN12" i="67"/>
  <c r="AO12" i="67"/>
  <c r="AS12" i="67"/>
  <c r="AT12" i="67"/>
  <c r="AU12" i="67"/>
  <c r="AV12" i="67"/>
  <c r="AX12" i="67"/>
  <c r="AY12" i="67"/>
  <c r="AZ12" i="67"/>
  <c r="BA12" i="67"/>
  <c r="BB12" i="67"/>
  <c r="BC12" i="67"/>
  <c r="BD12" i="67"/>
  <c r="BE12" i="67"/>
  <c r="BF12" i="67"/>
  <c r="BG12" i="67"/>
  <c r="BH12" i="67"/>
  <c r="BI12" i="67"/>
  <c r="BJ12" i="67"/>
  <c r="BK12" i="67"/>
  <c r="R13" i="67"/>
  <c r="Z13" i="67"/>
  <c r="T13" i="67"/>
  <c r="AC13" i="67"/>
  <c r="AM13" i="67"/>
  <c r="AN13" i="67"/>
  <c r="AO13" i="67"/>
  <c r="AS13" i="67"/>
  <c r="AT13" i="67"/>
  <c r="AU13" i="67"/>
  <c r="AV13" i="67"/>
  <c r="AX13" i="67"/>
  <c r="AY13" i="67"/>
  <c r="AZ13" i="67"/>
  <c r="BA13" i="67"/>
  <c r="BB13" i="67"/>
  <c r="BC13" i="67"/>
  <c r="BD13" i="67"/>
  <c r="BE13" i="67"/>
  <c r="BF13" i="67"/>
  <c r="BG13" i="67"/>
  <c r="BH13" i="67"/>
  <c r="BI13" i="67"/>
  <c r="BJ13" i="67"/>
  <c r="BK13" i="67"/>
  <c r="R14" i="67"/>
  <c r="Z14" i="67"/>
  <c r="T14" i="67"/>
  <c r="AC14" i="67"/>
  <c r="AM14" i="67"/>
  <c r="AN14" i="67"/>
  <c r="AO14" i="67"/>
  <c r="AS14" i="67"/>
  <c r="AT14" i="67"/>
  <c r="AU14" i="67"/>
  <c r="AV14" i="67"/>
  <c r="AX14" i="67"/>
  <c r="AY14" i="67"/>
  <c r="AZ14" i="67"/>
  <c r="BA14" i="67"/>
  <c r="BB14" i="67"/>
  <c r="BC14" i="67"/>
  <c r="BD14" i="67"/>
  <c r="BE14" i="67"/>
  <c r="BF14" i="67"/>
  <c r="BG14" i="67"/>
  <c r="BH14" i="67"/>
  <c r="BI14" i="67"/>
  <c r="BJ14" i="67"/>
  <c r="BK14" i="67"/>
  <c r="R15" i="67"/>
  <c r="AA15" i="67" s="1"/>
  <c r="S15" i="67" s="1"/>
  <c r="Z15" i="67"/>
  <c r="T15" i="67"/>
  <c r="AC15" i="67"/>
  <c r="AM15" i="67"/>
  <c r="AN15" i="67"/>
  <c r="AO15" i="67"/>
  <c r="AS15" i="67"/>
  <c r="AT15" i="67"/>
  <c r="AU15" i="67"/>
  <c r="AV15" i="67"/>
  <c r="AX15" i="67"/>
  <c r="AY15" i="67"/>
  <c r="AZ15" i="67"/>
  <c r="BA15" i="67"/>
  <c r="BB15" i="67"/>
  <c r="BC15" i="67"/>
  <c r="BD15" i="67"/>
  <c r="BE15" i="67"/>
  <c r="BF15" i="67"/>
  <c r="BG15" i="67"/>
  <c r="BH15" i="67"/>
  <c r="BI15" i="67"/>
  <c r="BJ15" i="67"/>
  <c r="BK15" i="67"/>
  <c r="R16" i="67"/>
  <c r="Z16" i="67"/>
  <c r="T16" i="67"/>
  <c r="AC16" i="67"/>
  <c r="AD16" i="67" s="1"/>
  <c r="U16" i="67" s="1"/>
  <c r="AM16" i="67"/>
  <c r="AN16" i="67"/>
  <c r="AO16" i="67"/>
  <c r="AS16" i="67"/>
  <c r="AT16" i="67"/>
  <c r="AU16" i="67"/>
  <c r="AV16" i="67"/>
  <c r="AX16" i="67"/>
  <c r="AY16" i="67"/>
  <c r="AZ16" i="67"/>
  <c r="BA16" i="67"/>
  <c r="BB16" i="67"/>
  <c r="BC16" i="67"/>
  <c r="BD16" i="67"/>
  <c r="BE16" i="67"/>
  <c r="BF16" i="67"/>
  <c r="BG16" i="67"/>
  <c r="BH16" i="67"/>
  <c r="BI16" i="67"/>
  <c r="BJ16" i="67"/>
  <c r="BK16" i="67"/>
  <c r="R17" i="67"/>
  <c r="Z17" i="67"/>
  <c r="AA17" i="67" s="1"/>
  <c r="S17" i="67" s="1"/>
  <c r="T17" i="67"/>
  <c r="AC17" i="67"/>
  <c r="AM17" i="67"/>
  <c r="AN17" i="67"/>
  <c r="AO17" i="67"/>
  <c r="AS17" i="67"/>
  <c r="AT17" i="67"/>
  <c r="AU17" i="67"/>
  <c r="AV17" i="67"/>
  <c r="AX17" i="67"/>
  <c r="AY17" i="67"/>
  <c r="AZ17" i="67"/>
  <c r="BA17" i="67"/>
  <c r="BB17" i="67"/>
  <c r="BC17" i="67"/>
  <c r="BD17" i="67"/>
  <c r="BE17" i="67"/>
  <c r="BF17" i="67"/>
  <c r="BG17" i="67"/>
  <c r="BH17" i="67"/>
  <c r="BI17" i="67"/>
  <c r="BJ17" i="67"/>
  <c r="BK17" i="67"/>
  <c r="R18" i="67"/>
  <c r="Z18" i="67"/>
  <c r="T18" i="67"/>
  <c r="AC18" i="67"/>
  <c r="AM18" i="67"/>
  <c r="AN18" i="67"/>
  <c r="AO18" i="67"/>
  <c r="AS18" i="67"/>
  <c r="AT18" i="67"/>
  <c r="AU18" i="67"/>
  <c r="AV18" i="67"/>
  <c r="AX18" i="67"/>
  <c r="AY18" i="67"/>
  <c r="AZ18" i="67"/>
  <c r="BA18" i="67"/>
  <c r="BB18" i="67"/>
  <c r="BC18" i="67"/>
  <c r="BD18" i="67"/>
  <c r="BE18" i="67"/>
  <c r="BF18" i="67"/>
  <c r="BG18" i="67"/>
  <c r="BH18" i="67"/>
  <c r="BI18" i="67"/>
  <c r="BJ18" i="67"/>
  <c r="BK18" i="67"/>
  <c r="R19" i="67"/>
  <c r="Z19" i="67"/>
  <c r="T19" i="67"/>
  <c r="AC19" i="67"/>
  <c r="AM19" i="67"/>
  <c r="AN19" i="67"/>
  <c r="AO19" i="67"/>
  <c r="AS19" i="67"/>
  <c r="AT19" i="67"/>
  <c r="AU19" i="67"/>
  <c r="AV19" i="67"/>
  <c r="AX19" i="67"/>
  <c r="AY19" i="67"/>
  <c r="AZ19" i="67"/>
  <c r="BA19" i="67"/>
  <c r="BB19" i="67"/>
  <c r="BC19" i="67"/>
  <c r="BD19" i="67"/>
  <c r="BE19" i="67"/>
  <c r="BF19" i="67"/>
  <c r="BG19" i="67"/>
  <c r="BH19" i="67"/>
  <c r="BI19" i="67"/>
  <c r="BJ19" i="67"/>
  <c r="BK19" i="67"/>
  <c r="AF27" i="67"/>
  <c r="AF28" i="67"/>
  <c r="AF29" i="67"/>
  <c r="AF30" i="67"/>
  <c r="AF31" i="67"/>
  <c r="AF32" i="67"/>
  <c r="AF33" i="67"/>
  <c r="AF34" i="67"/>
  <c r="AF35" i="67"/>
  <c r="AF36" i="67"/>
  <c r="AF37" i="67"/>
  <c r="AG27" i="67"/>
  <c r="AG28" i="67"/>
  <c r="AG29" i="67"/>
  <c r="AG30" i="67"/>
  <c r="AG31" i="67"/>
  <c r="AG32" i="67"/>
  <c r="AG33" i="67"/>
  <c r="AG34" i="67"/>
  <c r="AG35" i="67"/>
  <c r="AG36" i="67"/>
  <c r="AG37" i="67"/>
  <c r="Q23" i="67"/>
  <c r="Z23" i="67"/>
  <c r="S23" i="67"/>
  <c r="AA23" i="67"/>
  <c r="Q24" i="67"/>
  <c r="Z24" i="67"/>
  <c r="S24" i="67"/>
  <c r="AA24" i="67"/>
  <c r="AB32" i="67" s="1"/>
  <c r="T24" i="67" s="1"/>
  <c r="Q25" i="67"/>
  <c r="Z25" i="67"/>
  <c r="S25" i="67"/>
  <c r="AA25" i="67"/>
  <c r="AB33" i="67" s="1"/>
  <c r="T25" i="67" s="1"/>
  <c r="A27" i="67"/>
  <c r="B27" i="67"/>
  <c r="C27" i="67"/>
  <c r="D27" i="67"/>
  <c r="E27" i="67"/>
  <c r="F27" i="67"/>
  <c r="G27" i="67"/>
  <c r="H27" i="67"/>
  <c r="I27" i="67"/>
  <c r="J27" i="67"/>
  <c r="K27" i="67"/>
  <c r="L27" i="67"/>
  <c r="M27" i="67"/>
  <c r="N27" i="67"/>
  <c r="O27" i="67"/>
  <c r="AW47" i="66"/>
  <c r="R9" i="66"/>
  <c r="Z9" i="66"/>
  <c r="T9" i="66"/>
  <c r="AC9" i="66"/>
  <c r="AD9" i="66" s="1"/>
  <c r="U9" i="66" s="1"/>
  <c r="AM9" i="66"/>
  <c r="AN9" i="66"/>
  <c r="AO9" i="66"/>
  <c r="AS9" i="66"/>
  <c r="AT9" i="66"/>
  <c r="AU9" i="66"/>
  <c r="AV9" i="66"/>
  <c r="AX9" i="66"/>
  <c r="AY9" i="66"/>
  <c r="AZ9" i="66"/>
  <c r="BA9" i="66"/>
  <c r="BB9" i="66"/>
  <c r="BC9" i="66"/>
  <c r="BD9" i="66"/>
  <c r="BE9" i="66"/>
  <c r="BF9" i="66"/>
  <c r="BG9" i="66"/>
  <c r="BH9" i="66"/>
  <c r="BI9" i="66"/>
  <c r="BJ9" i="66"/>
  <c r="BK9" i="66"/>
  <c r="R10" i="66"/>
  <c r="Z10" i="66"/>
  <c r="T10" i="66"/>
  <c r="AC10" i="66"/>
  <c r="AM10" i="66"/>
  <c r="AN10" i="66"/>
  <c r="AO10" i="66"/>
  <c r="AS10" i="66"/>
  <c r="AT10" i="66"/>
  <c r="AU10" i="66"/>
  <c r="AV10" i="66"/>
  <c r="AX10" i="66"/>
  <c r="AY10" i="66"/>
  <c r="AZ10" i="66"/>
  <c r="BA10" i="66"/>
  <c r="BB10" i="66"/>
  <c r="BC10" i="66"/>
  <c r="BD10" i="66"/>
  <c r="BE10" i="66"/>
  <c r="BF10" i="66"/>
  <c r="BG10" i="66"/>
  <c r="BH10" i="66"/>
  <c r="BI10" i="66"/>
  <c r="BJ10" i="66"/>
  <c r="BK10" i="66"/>
  <c r="R11" i="66"/>
  <c r="Z11" i="66"/>
  <c r="T11" i="66"/>
  <c r="AC11" i="66"/>
  <c r="AM11" i="66"/>
  <c r="AN11" i="66"/>
  <c r="AO11" i="66"/>
  <c r="AS11" i="66"/>
  <c r="AT11" i="66"/>
  <c r="AU11" i="66"/>
  <c r="AV11" i="66"/>
  <c r="AX11" i="66"/>
  <c r="AY11" i="66"/>
  <c r="AZ11" i="66"/>
  <c r="BA11" i="66"/>
  <c r="BB11" i="66"/>
  <c r="BC11" i="66"/>
  <c r="BD11" i="66"/>
  <c r="BE11" i="66"/>
  <c r="BF11" i="66"/>
  <c r="BG11" i="66"/>
  <c r="BH11" i="66"/>
  <c r="BI11" i="66"/>
  <c r="BJ11" i="66"/>
  <c r="BK11" i="66"/>
  <c r="R12" i="66"/>
  <c r="Z12" i="66"/>
  <c r="T12" i="66"/>
  <c r="AC12" i="66"/>
  <c r="AM12" i="66"/>
  <c r="AN12" i="66"/>
  <c r="AO12" i="66"/>
  <c r="AS12" i="66"/>
  <c r="AT12" i="66"/>
  <c r="AU12" i="66"/>
  <c r="AV12" i="66"/>
  <c r="AX12" i="66"/>
  <c r="AY12" i="66"/>
  <c r="AZ12" i="66"/>
  <c r="BA12" i="66"/>
  <c r="BB12" i="66"/>
  <c r="BC12" i="66"/>
  <c r="BD12" i="66"/>
  <c r="BE12" i="66"/>
  <c r="BF12" i="66"/>
  <c r="BG12" i="66"/>
  <c r="BH12" i="66"/>
  <c r="BI12" i="66"/>
  <c r="BJ12" i="66"/>
  <c r="BK12" i="66"/>
  <c r="R13" i="66"/>
  <c r="Z13" i="66"/>
  <c r="T13" i="66"/>
  <c r="AC13" i="66"/>
  <c r="AM13" i="66"/>
  <c r="AN13" i="66"/>
  <c r="AO13" i="66"/>
  <c r="AS13" i="66"/>
  <c r="AT13" i="66"/>
  <c r="AU13" i="66"/>
  <c r="AV13" i="66"/>
  <c r="AX13" i="66"/>
  <c r="AY13" i="66"/>
  <c r="AZ13" i="66"/>
  <c r="BA13" i="66"/>
  <c r="BB13" i="66"/>
  <c r="BC13" i="66"/>
  <c r="BD13" i="66"/>
  <c r="BE13" i="66"/>
  <c r="BF13" i="66"/>
  <c r="BG13" i="66"/>
  <c r="BH13" i="66"/>
  <c r="BI13" i="66"/>
  <c r="BJ13" i="66"/>
  <c r="BK13" i="66"/>
  <c r="R14" i="66"/>
  <c r="Z14" i="66"/>
  <c r="T14" i="66"/>
  <c r="AC14" i="66"/>
  <c r="AM14" i="66"/>
  <c r="AN14" i="66"/>
  <c r="AO14" i="66"/>
  <c r="AS14" i="66"/>
  <c r="AT14" i="66"/>
  <c r="AU14" i="66"/>
  <c r="AV14" i="66"/>
  <c r="AX14" i="66"/>
  <c r="AY14" i="66"/>
  <c r="AZ14" i="66"/>
  <c r="BA14" i="66"/>
  <c r="BB14" i="66"/>
  <c r="BC14" i="66"/>
  <c r="BD14" i="66"/>
  <c r="BE14" i="66"/>
  <c r="BF14" i="66"/>
  <c r="BG14" i="66"/>
  <c r="BH14" i="66"/>
  <c r="BI14" i="66"/>
  <c r="BJ14" i="66"/>
  <c r="BK14" i="66"/>
  <c r="R15" i="66"/>
  <c r="Z15" i="66"/>
  <c r="T15" i="66"/>
  <c r="AC15" i="66"/>
  <c r="AM15" i="66"/>
  <c r="AN15" i="66"/>
  <c r="AO15" i="66"/>
  <c r="AS15" i="66"/>
  <c r="AT15" i="66"/>
  <c r="AU15" i="66"/>
  <c r="AV15" i="66"/>
  <c r="AX15" i="66"/>
  <c r="AY15" i="66"/>
  <c r="AZ15" i="66"/>
  <c r="BA15" i="66"/>
  <c r="BB15" i="66"/>
  <c r="BC15" i="66"/>
  <c r="BD15" i="66"/>
  <c r="BE15" i="66"/>
  <c r="BF15" i="66"/>
  <c r="BG15" i="66"/>
  <c r="BH15" i="66"/>
  <c r="BI15" i="66"/>
  <c r="BJ15" i="66"/>
  <c r="BK15" i="66"/>
  <c r="R16" i="66"/>
  <c r="Z16" i="66"/>
  <c r="T16" i="66"/>
  <c r="AC16" i="66"/>
  <c r="AM16" i="66"/>
  <c r="AN16" i="66"/>
  <c r="AO16" i="66"/>
  <c r="AS16" i="66"/>
  <c r="AT16" i="66"/>
  <c r="AU16" i="66"/>
  <c r="AV16" i="66"/>
  <c r="AX16" i="66"/>
  <c r="AY16" i="66"/>
  <c r="AZ16" i="66"/>
  <c r="BA16" i="66"/>
  <c r="BB16" i="66"/>
  <c r="BC16" i="66"/>
  <c r="BD16" i="66"/>
  <c r="BE16" i="66"/>
  <c r="BF16" i="66"/>
  <c r="BG16" i="66"/>
  <c r="BH16" i="66"/>
  <c r="BI16" i="66"/>
  <c r="BJ16" i="66"/>
  <c r="BK16" i="66"/>
  <c r="R17" i="66"/>
  <c r="Z17" i="66"/>
  <c r="T17" i="66"/>
  <c r="AC17" i="66"/>
  <c r="AM17" i="66"/>
  <c r="AN17" i="66"/>
  <c r="AO17" i="66"/>
  <c r="AS17" i="66"/>
  <c r="AT17" i="66"/>
  <c r="AU17" i="66"/>
  <c r="AV17" i="66"/>
  <c r="AX17" i="66"/>
  <c r="AY17" i="66"/>
  <c r="AZ17" i="66"/>
  <c r="BA17" i="66"/>
  <c r="BB17" i="66"/>
  <c r="BC17" i="66"/>
  <c r="BD17" i="66"/>
  <c r="BE17" i="66"/>
  <c r="BF17" i="66"/>
  <c r="BG17" i="66"/>
  <c r="BH17" i="66"/>
  <c r="BI17" i="66"/>
  <c r="BJ17" i="66"/>
  <c r="BK17" i="66"/>
  <c r="R18" i="66"/>
  <c r="AA18" i="66" s="1"/>
  <c r="S18" i="66" s="1"/>
  <c r="Z18" i="66"/>
  <c r="T18" i="66"/>
  <c r="AC18" i="66"/>
  <c r="AD18" i="66" s="1"/>
  <c r="U18" i="66" s="1"/>
  <c r="AM18" i="66"/>
  <c r="AN18" i="66"/>
  <c r="AO18" i="66"/>
  <c r="AS18" i="66"/>
  <c r="AT18" i="66"/>
  <c r="AU18" i="66"/>
  <c r="AV18" i="66"/>
  <c r="AX18" i="66"/>
  <c r="AY18" i="66"/>
  <c r="AZ18" i="66"/>
  <c r="BA18" i="66"/>
  <c r="BB18" i="66"/>
  <c r="BC18" i="66"/>
  <c r="BD18" i="66"/>
  <c r="BE18" i="66"/>
  <c r="BF18" i="66"/>
  <c r="BG18" i="66"/>
  <c r="BH18" i="66"/>
  <c r="BI18" i="66"/>
  <c r="BJ18" i="66"/>
  <c r="BK18" i="66"/>
  <c r="R19" i="66"/>
  <c r="Z19" i="66"/>
  <c r="T19" i="66"/>
  <c r="AC19" i="66"/>
  <c r="AM19" i="66"/>
  <c r="AN19" i="66"/>
  <c r="AO19" i="66"/>
  <c r="AS19" i="66"/>
  <c r="AT19" i="66"/>
  <c r="AU19" i="66"/>
  <c r="AV19" i="66"/>
  <c r="AX19" i="66"/>
  <c r="AY19" i="66"/>
  <c r="AZ19" i="66"/>
  <c r="BA19" i="66"/>
  <c r="BB19" i="66"/>
  <c r="BC19" i="66"/>
  <c r="BD19" i="66"/>
  <c r="BE19" i="66"/>
  <c r="BF19" i="66"/>
  <c r="BG19" i="66"/>
  <c r="BH19" i="66"/>
  <c r="BI19" i="66"/>
  <c r="BJ19" i="66"/>
  <c r="BK19" i="66"/>
  <c r="AF27" i="66"/>
  <c r="AF28" i="66"/>
  <c r="AF29" i="66"/>
  <c r="AF30" i="66"/>
  <c r="AF31" i="66"/>
  <c r="AF32" i="66"/>
  <c r="AF33" i="66"/>
  <c r="AF34" i="66"/>
  <c r="AF35" i="66"/>
  <c r="AF36" i="66"/>
  <c r="AF37" i="66"/>
  <c r="AG27" i="66"/>
  <c r="AG28" i="66"/>
  <c r="AG29" i="66"/>
  <c r="AG30" i="66"/>
  <c r="AG31" i="66"/>
  <c r="AG32" i="66"/>
  <c r="AG33" i="66"/>
  <c r="AG34" i="66"/>
  <c r="AG35" i="66"/>
  <c r="AG36" i="66"/>
  <c r="AG37" i="66"/>
  <c r="Q23" i="66"/>
  <c r="Z23" i="66"/>
  <c r="S23" i="66"/>
  <c r="AA23" i="66"/>
  <c r="Q24" i="66"/>
  <c r="Z24" i="66"/>
  <c r="AA32" i="66" s="1"/>
  <c r="R24" i="66" s="1"/>
  <c r="S24" i="66"/>
  <c r="AA24" i="66"/>
  <c r="AB32" i="66" s="1"/>
  <c r="T24" i="66" s="1"/>
  <c r="Q25" i="66"/>
  <c r="Z25" i="66"/>
  <c r="AA33" i="66" s="1"/>
  <c r="R25" i="66" s="1"/>
  <c r="S25" i="66"/>
  <c r="AA25" i="66"/>
  <c r="AB33" i="66" s="1"/>
  <c r="T25" i="66" s="1"/>
  <c r="A27" i="66"/>
  <c r="B27" i="66"/>
  <c r="C27" i="66"/>
  <c r="D27" i="66"/>
  <c r="E27" i="66"/>
  <c r="F27" i="66"/>
  <c r="G27" i="66"/>
  <c r="H27" i="66"/>
  <c r="I27" i="66"/>
  <c r="J27" i="66"/>
  <c r="K27" i="66"/>
  <c r="L27" i="66"/>
  <c r="M27" i="66"/>
  <c r="N27" i="66"/>
  <c r="O27" i="66"/>
  <c r="AW47" i="65"/>
  <c r="R9" i="65"/>
  <c r="Z9" i="65"/>
  <c r="T9" i="65"/>
  <c r="AC9" i="65"/>
  <c r="AM9" i="65"/>
  <c r="AN9" i="65"/>
  <c r="AO9" i="65"/>
  <c r="AS9" i="65"/>
  <c r="AT9" i="65"/>
  <c r="AU9" i="65"/>
  <c r="AV9" i="65"/>
  <c r="AX9" i="65"/>
  <c r="AY9" i="65"/>
  <c r="AZ9" i="65"/>
  <c r="BA9" i="65"/>
  <c r="BB9" i="65"/>
  <c r="BC9" i="65"/>
  <c r="BD9" i="65"/>
  <c r="BE9" i="65"/>
  <c r="BF9" i="65"/>
  <c r="BG9" i="65"/>
  <c r="BH9" i="65"/>
  <c r="BI9" i="65"/>
  <c r="BJ9" i="65"/>
  <c r="BK9" i="65"/>
  <c r="R10" i="65"/>
  <c r="Z10" i="65"/>
  <c r="AA10" i="65" s="1"/>
  <c r="S10" i="65" s="1"/>
  <c r="T10" i="65"/>
  <c r="AC10" i="65"/>
  <c r="AM10" i="65"/>
  <c r="AN10" i="65"/>
  <c r="AO10" i="65"/>
  <c r="AS10" i="65"/>
  <c r="AT10" i="65"/>
  <c r="AU10" i="65"/>
  <c r="AV10" i="65"/>
  <c r="AX10" i="65"/>
  <c r="AY10" i="65"/>
  <c r="AZ10" i="65"/>
  <c r="BA10" i="65"/>
  <c r="BB10" i="65"/>
  <c r="BC10" i="65"/>
  <c r="BD10" i="65"/>
  <c r="BE10" i="65"/>
  <c r="BF10" i="65"/>
  <c r="BG10" i="65"/>
  <c r="BH10" i="65"/>
  <c r="BI10" i="65"/>
  <c r="BJ10" i="65"/>
  <c r="BK10" i="65"/>
  <c r="R11" i="65"/>
  <c r="Z11" i="65"/>
  <c r="AA11" i="65" s="1"/>
  <c r="S11" i="65" s="1"/>
  <c r="T11" i="65"/>
  <c r="AC11" i="65"/>
  <c r="AD11" i="65" s="1"/>
  <c r="U11" i="65" s="1"/>
  <c r="AM11" i="65"/>
  <c r="AN11" i="65"/>
  <c r="AO11" i="65"/>
  <c r="AS11" i="65"/>
  <c r="AT11" i="65"/>
  <c r="AU11" i="65"/>
  <c r="AV11" i="65"/>
  <c r="AX11" i="65"/>
  <c r="AY11" i="65"/>
  <c r="AZ11" i="65"/>
  <c r="BA11" i="65"/>
  <c r="BB11" i="65"/>
  <c r="BC11" i="65"/>
  <c r="BD11" i="65"/>
  <c r="BE11" i="65"/>
  <c r="BF11" i="65"/>
  <c r="BG11" i="65"/>
  <c r="BH11" i="65"/>
  <c r="BI11" i="65"/>
  <c r="BJ11" i="65"/>
  <c r="BK11" i="65"/>
  <c r="R12" i="65"/>
  <c r="Z12" i="65"/>
  <c r="T12" i="65"/>
  <c r="AC12" i="65"/>
  <c r="AM12" i="65"/>
  <c r="AN12" i="65"/>
  <c r="AO12" i="65"/>
  <c r="AS12" i="65"/>
  <c r="AT12" i="65"/>
  <c r="AU12" i="65"/>
  <c r="AV12" i="65"/>
  <c r="AX12" i="65"/>
  <c r="AY12" i="65"/>
  <c r="AZ12" i="65"/>
  <c r="BA12" i="65"/>
  <c r="BB12" i="65"/>
  <c r="BC12" i="65"/>
  <c r="BD12" i="65"/>
  <c r="BE12" i="65"/>
  <c r="BF12" i="65"/>
  <c r="BG12" i="65"/>
  <c r="BH12" i="65"/>
  <c r="BI12" i="65"/>
  <c r="BJ12" i="65"/>
  <c r="BK12" i="65"/>
  <c r="R13" i="65"/>
  <c r="Z13" i="65"/>
  <c r="T13" i="65"/>
  <c r="AC13" i="65"/>
  <c r="AM13" i="65"/>
  <c r="AN13" i="65"/>
  <c r="AO13" i="65"/>
  <c r="AS13" i="65"/>
  <c r="AT13" i="65"/>
  <c r="AU13" i="65"/>
  <c r="AV13" i="65"/>
  <c r="AX13" i="65"/>
  <c r="AY13" i="65"/>
  <c r="AZ13" i="65"/>
  <c r="BA13" i="65"/>
  <c r="BB13" i="65"/>
  <c r="BC13" i="65"/>
  <c r="BD13" i="65"/>
  <c r="BE13" i="65"/>
  <c r="BF13" i="65"/>
  <c r="BG13" i="65"/>
  <c r="BH13" i="65"/>
  <c r="BI13" i="65"/>
  <c r="BJ13" i="65"/>
  <c r="BK13" i="65"/>
  <c r="R14" i="65"/>
  <c r="Z14" i="65"/>
  <c r="T14" i="65"/>
  <c r="AC14" i="65"/>
  <c r="AM14" i="65"/>
  <c r="AN14" i="65"/>
  <c r="AO14" i="65"/>
  <c r="AS14" i="65"/>
  <c r="AT14" i="65"/>
  <c r="AU14" i="65"/>
  <c r="AV14" i="65"/>
  <c r="AX14" i="65"/>
  <c r="AY14" i="65"/>
  <c r="AZ14" i="65"/>
  <c r="BA14" i="65"/>
  <c r="BB14" i="65"/>
  <c r="BC14" i="65"/>
  <c r="BD14" i="65"/>
  <c r="BE14" i="65"/>
  <c r="BF14" i="65"/>
  <c r="BG14" i="65"/>
  <c r="BH14" i="65"/>
  <c r="BI14" i="65"/>
  <c r="BJ14" i="65"/>
  <c r="BK14" i="65"/>
  <c r="R15" i="65"/>
  <c r="Z15" i="65"/>
  <c r="T15" i="65"/>
  <c r="AC15" i="65"/>
  <c r="AM15" i="65"/>
  <c r="AN15" i="65"/>
  <c r="AO15" i="65"/>
  <c r="AS15" i="65"/>
  <c r="AT15" i="65"/>
  <c r="AU15" i="65"/>
  <c r="AV15" i="65"/>
  <c r="AX15" i="65"/>
  <c r="AY15" i="65"/>
  <c r="AZ15" i="65"/>
  <c r="BA15" i="65"/>
  <c r="BB15" i="65"/>
  <c r="BC15" i="65"/>
  <c r="BD15" i="65"/>
  <c r="BE15" i="65"/>
  <c r="BF15" i="65"/>
  <c r="BG15" i="65"/>
  <c r="BH15" i="65"/>
  <c r="BI15" i="65"/>
  <c r="BJ15" i="65"/>
  <c r="BK15" i="65"/>
  <c r="R16" i="65"/>
  <c r="AA16" i="65" s="1"/>
  <c r="S16" i="65" s="1"/>
  <c r="Z16" i="65"/>
  <c r="T16" i="65"/>
  <c r="AC16" i="65"/>
  <c r="AM16" i="65"/>
  <c r="AN16" i="65"/>
  <c r="AO16" i="65"/>
  <c r="AS16" i="65"/>
  <c r="AT16" i="65"/>
  <c r="AU16" i="65"/>
  <c r="AV16" i="65"/>
  <c r="AX16" i="65"/>
  <c r="AY16" i="65"/>
  <c r="AZ16" i="65"/>
  <c r="BA16" i="65"/>
  <c r="BB16" i="65"/>
  <c r="BC16" i="65"/>
  <c r="BD16" i="65"/>
  <c r="BE16" i="65"/>
  <c r="BF16" i="65"/>
  <c r="BG16" i="65"/>
  <c r="BH16" i="65"/>
  <c r="BI16" i="65"/>
  <c r="BJ16" i="65"/>
  <c r="BK16" i="65"/>
  <c r="R17" i="65"/>
  <c r="Z17" i="65"/>
  <c r="T17" i="65"/>
  <c r="AC17" i="65"/>
  <c r="AM17" i="65"/>
  <c r="AN17" i="65"/>
  <c r="AO17" i="65"/>
  <c r="AS17" i="65"/>
  <c r="AT17" i="65"/>
  <c r="AU17" i="65"/>
  <c r="AV17" i="65"/>
  <c r="AX17" i="65"/>
  <c r="AY17" i="65"/>
  <c r="AZ17" i="65"/>
  <c r="BA17" i="65"/>
  <c r="BB17" i="65"/>
  <c r="BC17" i="65"/>
  <c r="BD17" i="65"/>
  <c r="BE17" i="65"/>
  <c r="BF17" i="65"/>
  <c r="BG17" i="65"/>
  <c r="BH17" i="65"/>
  <c r="BI17" i="65"/>
  <c r="BJ17" i="65"/>
  <c r="BK17" i="65"/>
  <c r="R18" i="65"/>
  <c r="Z18" i="65"/>
  <c r="T18" i="65"/>
  <c r="AC18" i="65"/>
  <c r="AM18" i="65"/>
  <c r="AN18" i="65"/>
  <c r="AO18" i="65"/>
  <c r="AS18" i="65"/>
  <c r="AT18" i="65"/>
  <c r="AU18" i="65"/>
  <c r="AV18" i="65"/>
  <c r="AX18" i="65"/>
  <c r="AY18" i="65"/>
  <c r="AZ18" i="65"/>
  <c r="BA18" i="65"/>
  <c r="BB18" i="65"/>
  <c r="BC18" i="65"/>
  <c r="BD18" i="65"/>
  <c r="BE18" i="65"/>
  <c r="BF18" i="65"/>
  <c r="BG18" i="65"/>
  <c r="BH18" i="65"/>
  <c r="BI18" i="65"/>
  <c r="BJ18" i="65"/>
  <c r="BK18" i="65"/>
  <c r="R19" i="65"/>
  <c r="Z19" i="65"/>
  <c r="T19" i="65"/>
  <c r="AC19" i="65"/>
  <c r="AM19" i="65"/>
  <c r="AN19" i="65"/>
  <c r="AO19" i="65"/>
  <c r="AS19" i="65"/>
  <c r="AT19" i="65"/>
  <c r="AU19" i="65"/>
  <c r="AV19" i="65"/>
  <c r="AX19" i="65"/>
  <c r="AY19" i="65"/>
  <c r="AZ19" i="65"/>
  <c r="BA19" i="65"/>
  <c r="BB19" i="65"/>
  <c r="BC19" i="65"/>
  <c r="BD19" i="65"/>
  <c r="BE19" i="65"/>
  <c r="BF19" i="65"/>
  <c r="BG19" i="65"/>
  <c r="BH19" i="65"/>
  <c r="BI19" i="65"/>
  <c r="BJ19" i="65"/>
  <c r="BK19" i="65"/>
  <c r="AF27" i="65"/>
  <c r="AF28" i="65"/>
  <c r="AF29" i="65"/>
  <c r="AF30" i="65"/>
  <c r="AF31" i="65"/>
  <c r="AF32" i="65"/>
  <c r="AF33" i="65"/>
  <c r="AF34" i="65"/>
  <c r="AF35" i="65"/>
  <c r="AF36" i="65"/>
  <c r="AF37" i="65"/>
  <c r="AG27" i="65"/>
  <c r="AG28" i="65"/>
  <c r="AG29" i="65"/>
  <c r="AG30" i="65"/>
  <c r="AG31" i="65"/>
  <c r="AG32" i="65"/>
  <c r="AG33" i="65"/>
  <c r="AG34" i="65"/>
  <c r="AG35" i="65"/>
  <c r="AG36" i="65"/>
  <c r="AG37" i="65"/>
  <c r="Q23" i="65"/>
  <c r="Z23" i="65"/>
  <c r="S23" i="65"/>
  <c r="AA23" i="65"/>
  <c r="Q24" i="65"/>
  <c r="Z24" i="65"/>
  <c r="S24" i="65"/>
  <c r="AA24" i="65"/>
  <c r="Q25" i="65"/>
  <c r="Z25" i="65"/>
  <c r="AA33" i="65" s="1"/>
  <c r="R25" i="65" s="1"/>
  <c r="S25" i="65"/>
  <c r="AA25" i="65"/>
  <c r="AB33" i="65" s="1"/>
  <c r="T25" i="65" s="1"/>
  <c r="A27" i="65"/>
  <c r="B27" i="65"/>
  <c r="C27" i="65"/>
  <c r="D27" i="65"/>
  <c r="E27" i="65"/>
  <c r="F27" i="65"/>
  <c r="G27" i="65"/>
  <c r="H27" i="65"/>
  <c r="I27" i="65"/>
  <c r="J27" i="65"/>
  <c r="K27" i="65"/>
  <c r="L27" i="65"/>
  <c r="M27" i="65"/>
  <c r="N27" i="65"/>
  <c r="O27" i="65"/>
  <c r="AW47" i="64"/>
  <c r="R9" i="64"/>
  <c r="Z9" i="64"/>
  <c r="T9" i="64"/>
  <c r="AC9" i="64"/>
  <c r="AD9" i="64" s="1"/>
  <c r="U9" i="64" s="1"/>
  <c r="AM9" i="64"/>
  <c r="AN9" i="64"/>
  <c r="AO9" i="64"/>
  <c r="AS9" i="64"/>
  <c r="AT9" i="64"/>
  <c r="AU9" i="64"/>
  <c r="AV9" i="64"/>
  <c r="AX9" i="64"/>
  <c r="AY9" i="64"/>
  <c r="AZ9" i="64"/>
  <c r="BA9" i="64"/>
  <c r="BB9" i="64"/>
  <c r="BC9" i="64"/>
  <c r="BD9" i="64"/>
  <c r="BE9" i="64"/>
  <c r="BF9" i="64"/>
  <c r="BG9" i="64"/>
  <c r="BH9" i="64"/>
  <c r="BI9" i="64"/>
  <c r="BJ9" i="64"/>
  <c r="BK9" i="64"/>
  <c r="R10" i="64"/>
  <c r="Z10" i="64"/>
  <c r="T10" i="64"/>
  <c r="AC10" i="64"/>
  <c r="AM10" i="64"/>
  <c r="AN10" i="64"/>
  <c r="AO10" i="64"/>
  <c r="AS10" i="64"/>
  <c r="AT10" i="64"/>
  <c r="AU10" i="64"/>
  <c r="AV10" i="64"/>
  <c r="AX10" i="64"/>
  <c r="AY10" i="64"/>
  <c r="AZ10" i="64"/>
  <c r="BA10" i="64"/>
  <c r="BB10" i="64"/>
  <c r="BC10" i="64"/>
  <c r="BD10" i="64"/>
  <c r="BE10" i="64"/>
  <c r="BF10" i="64"/>
  <c r="BG10" i="64"/>
  <c r="BH10" i="64"/>
  <c r="BI10" i="64"/>
  <c r="BJ10" i="64"/>
  <c r="BK10" i="64"/>
  <c r="R11" i="64"/>
  <c r="Z11" i="64"/>
  <c r="T11" i="64"/>
  <c r="AD11" i="64" s="1"/>
  <c r="U11" i="64" s="1"/>
  <c r="AC11" i="64"/>
  <c r="AM11" i="64"/>
  <c r="AN11" i="64"/>
  <c r="AO11" i="64"/>
  <c r="AS11" i="64"/>
  <c r="AT11" i="64"/>
  <c r="AU11" i="64"/>
  <c r="AV11" i="64"/>
  <c r="AX11" i="64"/>
  <c r="AY11" i="64"/>
  <c r="AZ11" i="64"/>
  <c r="BA11" i="64"/>
  <c r="BB11" i="64"/>
  <c r="BC11" i="64"/>
  <c r="BD11" i="64"/>
  <c r="BE11" i="64"/>
  <c r="BF11" i="64"/>
  <c r="BG11" i="64"/>
  <c r="BH11" i="64"/>
  <c r="BI11" i="64"/>
  <c r="BJ11" i="64"/>
  <c r="BK11" i="64"/>
  <c r="R12" i="64"/>
  <c r="Z12" i="64"/>
  <c r="T12" i="64"/>
  <c r="AC12" i="64"/>
  <c r="AD12" i="64" s="1"/>
  <c r="U12" i="64" s="1"/>
  <c r="AM12" i="64"/>
  <c r="AN12" i="64"/>
  <c r="AO12" i="64"/>
  <c r="AS12" i="64"/>
  <c r="AT12" i="64"/>
  <c r="AU12" i="64"/>
  <c r="AV12" i="64"/>
  <c r="AX12" i="64"/>
  <c r="AY12" i="64"/>
  <c r="AZ12" i="64"/>
  <c r="BA12" i="64"/>
  <c r="BB12" i="64"/>
  <c r="BC12" i="64"/>
  <c r="BD12" i="64"/>
  <c r="BE12" i="64"/>
  <c r="BF12" i="64"/>
  <c r="BG12" i="64"/>
  <c r="BH12" i="64"/>
  <c r="BI12" i="64"/>
  <c r="BJ12" i="64"/>
  <c r="BK12" i="64"/>
  <c r="R13" i="64"/>
  <c r="Z13" i="64"/>
  <c r="T13" i="64"/>
  <c r="AC13" i="64"/>
  <c r="AM13" i="64"/>
  <c r="AN13" i="64"/>
  <c r="AO13" i="64"/>
  <c r="AS13" i="64"/>
  <c r="AT13" i="64"/>
  <c r="AU13" i="64"/>
  <c r="AV13" i="64"/>
  <c r="AX13" i="64"/>
  <c r="AY13" i="64"/>
  <c r="AZ13" i="64"/>
  <c r="BA13" i="64"/>
  <c r="BB13" i="64"/>
  <c r="BC13" i="64"/>
  <c r="BD13" i="64"/>
  <c r="BE13" i="64"/>
  <c r="BF13" i="64"/>
  <c r="BG13" i="64"/>
  <c r="BH13" i="64"/>
  <c r="BI13" i="64"/>
  <c r="BJ13" i="64"/>
  <c r="BK13" i="64"/>
  <c r="R14" i="64"/>
  <c r="Z14" i="64"/>
  <c r="AA14" i="64" s="1"/>
  <c r="S14" i="64" s="1"/>
  <c r="T14" i="64"/>
  <c r="AC14" i="64"/>
  <c r="AD14" i="64" s="1"/>
  <c r="U14" i="64" s="1"/>
  <c r="AM14" i="64"/>
  <c r="AN14" i="64"/>
  <c r="AO14" i="64"/>
  <c r="AS14" i="64"/>
  <c r="AT14" i="64"/>
  <c r="AU14" i="64"/>
  <c r="AV14" i="64"/>
  <c r="AX14" i="64"/>
  <c r="AY14" i="64"/>
  <c r="AZ14" i="64"/>
  <c r="BA14" i="64"/>
  <c r="BB14" i="64"/>
  <c r="BC14" i="64"/>
  <c r="BD14" i="64"/>
  <c r="BE14" i="64"/>
  <c r="BF14" i="64"/>
  <c r="BG14" i="64"/>
  <c r="BH14" i="64"/>
  <c r="BI14" i="64"/>
  <c r="BJ14" i="64"/>
  <c r="BK14" i="64"/>
  <c r="R15" i="64"/>
  <c r="Z15" i="64"/>
  <c r="AA15" i="64" s="1"/>
  <c r="S15" i="64" s="1"/>
  <c r="T15" i="64"/>
  <c r="AC15" i="64"/>
  <c r="AM15" i="64"/>
  <c r="AN15" i="64"/>
  <c r="AO15" i="64"/>
  <c r="AS15" i="64"/>
  <c r="AT15" i="64"/>
  <c r="AU15" i="64"/>
  <c r="AV15" i="64"/>
  <c r="AX15" i="64"/>
  <c r="AY15" i="64"/>
  <c r="AZ15" i="64"/>
  <c r="BA15" i="64"/>
  <c r="BB15" i="64"/>
  <c r="BC15" i="64"/>
  <c r="BD15" i="64"/>
  <c r="BE15" i="64"/>
  <c r="BF15" i="64"/>
  <c r="BG15" i="64"/>
  <c r="BH15" i="64"/>
  <c r="BI15" i="64"/>
  <c r="BJ15" i="64"/>
  <c r="BK15" i="64"/>
  <c r="R16" i="64"/>
  <c r="Z16" i="64"/>
  <c r="T16" i="64"/>
  <c r="AC16" i="64"/>
  <c r="AM16" i="64"/>
  <c r="AN16" i="64"/>
  <c r="AO16" i="64"/>
  <c r="AS16" i="64"/>
  <c r="AT16" i="64"/>
  <c r="AU16" i="64"/>
  <c r="AV16" i="64"/>
  <c r="AX16" i="64"/>
  <c r="AY16" i="64"/>
  <c r="AZ16" i="64"/>
  <c r="BA16" i="64"/>
  <c r="BB16" i="64"/>
  <c r="BC16" i="64"/>
  <c r="BD16" i="64"/>
  <c r="BE16" i="64"/>
  <c r="BF16" i="64"/>
  <c r="BG16" i="64"/>
  <c r="BH16" i="64"/>
  <c r="BI16" i="64"/>
  <c r="BJ16" i="64"/>
  <c r="BK16" i="64"/>
  <c r="R17" i="64"/>
  <c r="Z17" i="64"/>
  <c r="T17" i="64"/>
  <c r="AC17" i="64"/>
  <c r="AM17" i="64"/>
  <c r="AN17" i="64"/>
  <c r="AO17" i="64"/>
  <c r="AS17" i="64"/>
  <c r="AT17" i="64"/>
  <c r="AU17" i="64"/>
  <c r="AV17" i="64"/>
  <c r="AX17" i="64"/>
  <c r="AY17" i="64"/>
  <c r="AZ17" i="64"/>
  <c r="BA17" i="64"/>
  <c r="BB17" i="64"/>
  <c r="BC17" i="64"/>
  <c r="BD17" i="64"/>
  <c r="BE17" i="64"/>
  <c r="BF17" i="64"/>
  <c r="BG17" i="64"/>
  <c r="BH17" i="64"/>
  <c r="BI17" i="64"/>
  <c r="BJ17" i="64"/>
  <c r="BK17" i="64"/>
  <c r="R18" i="64"/>
  <c r="Z18" i="64"/>
  <c r="T18" i="64"/>
  <c r="AC18" i="64"/>
  <c r="AM18" i="64"/>
  <c r="AN18" i="64"/>
  <c r="AO18" i="64"/>
  <c r="AS18" i="64"/>
  <c r="AT18" i="64"/>
  <c r="AU18" i="64"/>
  <c r="AV18" i="64"/>
  <c r="AX18" i="64"/>
  <c r="AY18" i="64"/>
  <c r="AZ18" i="64"/>
  <c r="BA18" i="64"/>
  <c r="BB18" i="64"/>
  <c r="BC18" i="64"/>
  <c r="BD18" i="64"/>
  <c r="BE18" i="64"/>
  <c r="BF18" i="64"/>
  <c r="BG18" i="64"/>
  <c r="BH18" i="64"/>
  <c r="BI18" i="64"/>
  <c r="BJ18" i="64"/>
  <c r="BK18" i="64"/>
  <c r="R19" i="64"/>
  <c r="Z19" i="64"/>
  <c r="T19" i="64"/>
  <c r="AC19" i="64"/>
  <c r="AM19" i="64"/>
  <c r="AN19" i="64"/>
  <c r="AO19" i="64"/>
  <c r="AS19" i="64"/>
  <c r="AT19" i="64"/>
  <c r="AU19" i="64"/>
  <c r="AV19" i="64"/>
  <c r="AX19" i="64"/>
  <c r="AY19" i="64"/>
  <c r="AZ19" i="64"/>
  <c r="BA19" i="64"/>
  <c r="BB19" i="64"/>
  <c r="BC19" i="64"/>
  <c r="BD19" i="64"/>
  <c r="BE19" i="64"/>
  <c r="BF19" i="64"/>
  <c r="BG19" i="64"/>
  <c r="BH19" i="64"/>
  <c r="BI19" i="64"/>
  <c r="BJ19" i="64"/>
  <c r="BK19" i="64"/>
  <c r="AF27" i="64"/>
  <c r="AF28" i="64"/>
  <c r="AF29" i="64"/>
  <c r="AF30" i="64"/>
  <c r="AF31" i="64"/>
  <c r="AF32" i="64"/>
  <c r="AF33" i="64"/>
  <c r="AF34" i="64"/>
  <c r="AF35" i="64"/>
  <c r="AF36" i="64"/>
  <c r="AF37" i="64"/>
  <c r="AG27" i="64"/>
  <c r="AG28" i="64"/>
  <c r="AG29" i="64"/>
  <c r="AG30" i="64"/>
  <c r="AG31" i="64"/>
  <c r="AG32" i="64"/>
  <c r="AG33" i="64"/>
  <c r="AG34" i="64"/>
  <c r="AG35" i="64"/>
  <c r="AG36" i="64"/>
  <c r="AG37" i="64"/>
  <c r="Q23" i="64"/>
  <c r="Z23" i="64"/>
  <c r="S23" i="64"/>
  <c r="AA23" i="64"/>
  <c r="AB31" i="64" s="1"/>
  <c r="T23" i="64" s="1"/>
  <c r="Q24" i="64"/>
  <c r="Z24" i="64"/>
  <c r="S24" i="64"/>
  <c r="AA24" i="64"/>
  <c r="Q25" i="64"/>
  <c r="Z25" i="64"/>
  <c r="S25" i="64"/>
  <c r="AA25" i="64"/>
  <c r="A27" i="64"/>
  <c r="B27" i="64"/>
  <c r="C27" i="64"/>
  <c r="D27" i="64"/>
  <c r="E27" i="64"/>
  <c r="F27" i="64"/>
  <c r="G27" i="64"/>
  <c r="H27" i="64"/>
  <c r="I27" i="64"/>
  <c r="J27" i="64"/>
  <c r="K27" i="64"/>
  <c r="L27" i="64"/>
  <c r="M27" i="64"/>
  <c r="N27" i="64"/>
  <c r="O27" i="64"/>
  <c r="AW47" i="63"/>
  <c r="R9" i="63"/>
  <c r="Z9" i="63"/>
  <c r="T9" i="63"/>
  <c r="AC9" i="63"/>
  <c r="AM9" i="63"/>
  <c r="AN9" i="63"/>
  <c r="AO9" i="63"/>
  <c r="AS9" i="63"/>
  <c r="AT9" i="63"/>
  <c r="AU9" i="63"/>
  <c r="AV9" i="63"/>
  <c r="AX9" i="63"/>
  <c r="AY9" i="63"/>
  <c r="AZ9" i="63"/>
  <c r="BA9" i="63"/>
  <c r="BB9" i="63"/>
  <c r="BC9" i="63"/>
  <c r="BD9" i="63"/>
  <c r="BE9" i="63"/>
  <c r="BF9" i="63"/>
  <c r="BG9" i="63"/>
  <c r="BH9" i="63"/>
  <c r="BI9" i="63"/>
  <c r="BJ9" i="63"/>
  <c r="BK9" i="63"/>
  <c r="R10" i="63"/>
  <c r="Z10" i="63"/>
  <c r="AA10" i="63" s="1"/>
  <c r="S10" i="63" s="1"/>
  <c r="T10" i="63"/>
  <c r="AC10" i="63"/>
  <c r="AM10" i="63"/>
  <c r="AN10" i="63"/>
  <c r="AO10" i="63"/>
  <c r="AS10" i="63"/>
  <c r="AT10" i="63"/>
  <c r="AU10" i="63"/>
  <c r="AV10" i="63"/>
  <c r="AX10" i="63"/>
  <c r="AY10" i="63"/>
  <c r="AZ10" i="63"/>
  <c r="BA10" i="63"/>
  <c r="BB10" i="63"/>
  <c r="BC10" i="63"/>
  <c r="BD10" i="63"/>
  <c r="BE10" i="63"/>
  <c r="BF10" i="63"/>
  <c r="BG10" i="63"/>
  <c r="BH10" i="63"/>
  <c r="BI10" i="63"/>
  <c r="BJ10" i="63"/>
  <c r="BK10" i="63"/>
  <c r="R11" i="63"/>
  <c r="Z11" i="63"/>
  <c r="T11" i="63"/>
  <c r="AC11" i="63"/>
  <c r="AM11" i="63"/>
  <c r="AN11" i="63"/>
  <c r="AO11" i="63"/>
  <c r="AS11" i="63"/>
  <c r="AT11" i="63"/>
  <c r="AU11" i="63"/>
  <c r="AV11" i="63"/>
  <c r="AX11" i="63"/>
  <c r="AY11" i="63"/>
  <c r="AZ11" i="63"/>
  <c r="BA11" i="63"/>
  <c r="BB11" i="63"/>
  <c r="BC11" i="63"/>
  <c r="BD11" i="63"/>
  <c r="BE11" i="63"/>
  <c r="BF11" i="63"/>
  <c r="BG11" i="63"/>
  <c r="BH11" i="63"/>
  <c r="BI11" i="63"/>
  <c r="BJ11" i="63"/>
  <c r="BK11" i="63"/>
  <c r="R12" i="63"/>
  <c r="Z12" i="63"/>
  <c r="T12" i="63"/>
  <c r="AC12" i="63"/>
  <c r="AM12" i="63"/>
  <c r="AN12" i="63"/>
  <c r="AO12" i="63"/>
  <c r="AS12" i="63"/>
  <c r="AT12" i="63"/>
  <c r="AU12" i="63"/>
  <c r="AV12" i="63"/>
  <c r="AX12" i="63"/>
  <c r="AY12" i="63"/>
  <c r="AZ12" i="63"/>
  <c r="BA12" i="63"/>
  <c r="BB12" i="63"/>
  <c r="BC12" i="63"/>
  <c r="BD12" i="63"/>
  <c r="BE12" i="63"/>
  <c r="BF12" i="63"/>
  <c r="BG12" i="63"/>
  <c r="BH12" i="63"/>
  <c r="BI12" i="63"/>
  <c r="BJ12" i="63"/>
  <c r="BK12" i="63"/>
  <c r="R13" i="63"/>
  <c r="Z13" i="63"/>
  <c r="AA13" i="63" s="1"/>
  <c r="S13" i="63" s="1"/>
  <c r="T13" i="63"/>
  <c r="AC13" i="63"/>
  <c r="AM13" i="63"/>
  <c r="AN13" i="63"/>
  <c r="AO13" i="63"/>
  <c r="AS13" i="63"/>
  <c r="AT13" i="63"/>
  <c r="AU13" i="63"/>
  <c r="AV13" i="63"/>
  <c r="AX13" i="63"/>
  <c r="AY13" i="63"/>
  <c r="AZ13" i="63"/>
  <c r="BA13" i="63"/>
  <c r="BB13" i="63"/>
  <c r="BC13" i="63"/>
  <c r="BD13" i="63"/>
  <c r="BE13" i="63"/>
  <c r="BF13" i="63"/>
  <c r="BG13" i="63"/>
  <c r="BH13" i="63"/>
  <c r="BI13" i="63"/>
  <c r="BJ13" i="63"/>
  <c r="BK13" i="63"/>
  <c r="R14" i="63"/>
  <c r="Z14" i="63"/>
  <c r="T14" i="63"/>
  <c r="AC14" i="63"/>
  <c r="AM14" i="63"/>
  <c r="AN14" i="63"/>
  <c r="AO14" i="63"/>
  <c r="AS14" i="63"/>
  <c r="AT14" i="63"/>
  <c r="AU14" i="63"/>
  <c r="AV14" i="63"/>
  <c r="AX14" i="63"/>
  <c r="AY14" i="63"/>
  <c r="AZ14" i="63"/>
  <c r="BA14" i="63"/>
  <c r="BB14" i="63"/>
  <c r="BC14" i="63"/>
  <c r="BD14" i="63"/>
  <c r="BE14" i="63"/>
  <c r="BF14" i="63"/>
  <c r="BG14" i="63"/>
  <c r="BH14" i="63"/>
  <c r="BI14" i="63"/>
  <c r="BJ14" i="63"/>
  <c r="BK14" i="63"/>
  <c r="R15" i="63"/>
  <c r="Z15" i="63"/>
  <c r="T15" i="63"/>
  <c r="AC15" i="63"/>
  <c r="AM15" i="63"/>
  <c r="AN15" i="63"/>
  <c r="AO15" i="63"/>
  <c r="AS15" i="63"/>
  <c r="AT15" i="63"/>
  <c r="AU15" i="63"/>
  <c r="AV15" i="63"/>
  <c r="AX15" i="63"/>
  <c r="AY15" i="63"/>
  <c r="AZ15" i="63"/>
  <c r="BA15" i="63"/>
  <c r="BB15" i="63"/>
  <c r="BC15" i="63"/>
  <c r="BD15" i="63"/>
  <c r="BE15" i="63"/>
  <c r="BF15" i="63"/>
  <c r="BG15" i="63"/>
  <c r="BH15" i="63"/>
  <c r="BI15" i="63"/>
  <c r="BJ15" i="63"/>
  <c r="BK15" i="63"/>
  <c r="R16" i="63"/>
  <c r="Z16" i="63"/>
  <c r="T16" i="63"/>
  <c r="AC16" i="63"/>
  <c r="AD16" i="63" s="1"/>
  <c r="U16" i="63" s="1"/>
  <c r="AM16" i="63"/>
  <c r="AN16" i="63"/>
  <c r="AO16" i="63"/>
  <c r="AS16" i="63"/>
  <c r="AT16" i="63"/>
  <c r="AU16" i="63"/>
  <c r="AV16" i="63"/>
  <c r="AX16" i="63"/>
  <c r="AY16" i="63"/>
  <c r="AZ16" i="63"/>
  <c r="BA16" i="63"/>
  <c r="BB16" i="63"/>
  <c r="BC16" i="63"/>
  <c r="BD16" i="63"/>
  <c r="BE16" i="63"/>
  <c r="BF16" i="63"/>
  <c r="BG16" i="63"/>
  <c r="BH16" i="63"/>
  <c r="BI16" i="63"/>
  <c r="BJ16" i="63"/>
  <c r="BK16" i="63"/>
  <c r="R17" i="63"/>
  <c r="Z17" i="63"/>
  <c r="AA17" i="63" s="1"/>
  <c r="S17" i="63" s="1"/>
  <c r="T17" i="63"/>
  <c r="AC17" i="63"/>
  <c r="AM17" i="63"/>
  <c r="AN17" i="63"/>
  <c r="AO17" i="63"/>
  <c r="AS17" i="63"/>
  <c r="AT17" i="63"/>
  <c r="AU17" i="63"/>
  <c r="AV17" i="63"/>
  <c r="AX17" i="63"/>
  <c r="AY17" i="63"/>
  <c r="AZ17" i="63"/>
  <c r="BA17" i="63"/>
  <c r="BB17" i="63"/>
  <c r="BC17" i="63"/>
  <c r="BD17" i="63"/>
  <c r="BE17" i="63"/>
  <c r="BF17" i="63"/>
  <c r="BG17" i="63"/>
  <c r="BH17" i="63"/>
  <c r="BI17" i="63"/>
  <c r="BJ17" i="63"/>
  <c r="BK17" i="63"/>
  <c r="R18" i="63"/>
  <c r="Z18" i="63"/>
  <c r="T18" i="63"/>
  <c r="AC18" i="63"/>
  <c r="AM18" i="63"/>
  <c r="AN18" i="63"/>
  <c r="AO18" i="63"/>
  <c r="AS18" i="63"/>
  <c r="AT18" i="63"/>
  <c r="AU18" i="63"/>
  <c r="AV18" i="63"/>
  <c r="AX18" i="63"/>
  <c r="AY18" i="63"/>
  <c r="AZ18" i="63"/>
  <c r="BA18" i="63"/>
  <c r="BB18" i="63"/>
  <c r="BC18" i="63"/>
  <c r="BD18" i="63"/>
  <c r="BE18" i="63"/>
  <c r="BF18" i="63"/>
  <c r="BG18" i="63"/>
  <c r="BH18" i="63"/>
  <c r="BI18" i="63"/>
  <c r="BJ18" i="63"/>
  <c r="BK18" i="63"/>
  <c r="R19" i="63"/>
  <c r="Z19" i="63"/>
  <c r="T19" i="63"/>
  <c r="AC19" i="63"/>
  <c r="AM19" i="63"/>
  <c r="AN19" i="63"/>
  <c r="AO19" i="63"/>
  <c r="AS19" i="63"/>
  <c r="AT19" i="63"/>
  <c r="AU19" i="63"/>
  <c r="AV19" i="63"/>
  <c r="AX19" i="63"/>
  <c r="AY19" i="63"/>
  <c r="AZ19" i="63"/>
  <c r="BA19" i="63"/>
  <c r="BB19" i="63"/>
  <c r="BC19" i="63"/>
  <c r="BD19" i="63"/>
  <c r="BE19" i="63"/>
  <c r="BF19" i="63"/>
  <c r="BG19" i="63"/>
  <c r="BH19" i="63"/>
  <c r="BI19" i="63"/>
  <c r="BJ19" i="63"/>
  <c r="BK19" i="63"/>
  <c r="AF27" i="63"/>
  <c r="AF28" i="63"/>
  <c r="AF29" i="63"/>
  <c r="AF30" i="63"/>
  <c r="AF31" i="63"/>
  <c r="AF32" i="63"/>
  <c r="AF33" i="63"/>
  <c r="AF34" i="63"/>
  <c r="AF35" i="63"/>
  <c r="AF36" i="63"/>
  <c r="AF37" i="63"/>
  <c r="AG27" i="63"/>
  <c r="AG28" i="63"/>
  <c r="AG29" i="63"/>
  <c r="AG30" i="63"/>
  <c r="AG31" i="63"/>
  <c r="AG32" i="63"/>
  <c r="AG33" i="63"/>
  <c r="AG34" i="63"/>
  <c r="AG35" i="63"/>
  <c r="AG36" i="63"/>
  <c r="AG37" i="63"/>
  <c r="Q23" i="63"/>
  <c r="Z23" i="63"/>
  <c r="S23" i="63"/>
  <c r="AA23" i="63"/>
  <c r="Q24" i="63"/>
  <c r="Z24" i="63"/>
  <c r="AA32" i="63" s="1"/>
  <c r="R24" i="63" s="1"/>
  <c r="S24" i="63"/>
  <c r="AA24" i="63"/>
  <c r="Q25" i="63"/>
  <c r="Z25" i="63"/>
  <c r="AA33" i="63" s="1"/>
  <c r="R25" i="63" s="1"/>
  <c r="S25" i="63"/>
  <c r="AA25" i="63"/>
  <c r="A27" i="63"/>
  <c r="B27" i="63"/>
  <c r="C27" i="63"/>
  <c r="D27" i="63"/>
  <c r="E27" i="63"/>
  <c r="F27" i="63"/>
  <c r="G27" i="63"/>
  <c r="H27" i="63"/>
  <c r="I27" i="63"/>
  <c r="J27" i="63"/>
  <c r="K27" i="63"/>
  <c r="L27" i="63"/>
  <c r="M27" i="63"/>
  <c r="N27" i="63"/>
  <c r="O27" i="63"/>
  <c r="AW47" i="62"/>
  <c r="R9" i="62"/>
  <c r="Z9" i="62"/>
  <c r="T9" i="62"/>
  <c r="AC9" i="62"/>
  <c r="AM9" i="62"/>
  <c r="AN9" i="62"/>
  <c r="AO9" i="62"/>
  <c r="AS9" i="62"/>
  <c r="AT9" i="62"/>
  <c r="AU9" i="62"/>
  <c r="AV9" i="62"/>
  <c r="AX9" i="62"/>
  <c r="AY9" i="62"/>
  <c r="AZ9" i="62"/>
  <c r="BA9" i="62"/>
  <c r="BB9" i="62"/>
  <c r="BC9" i="62"/>
  <c r="BD9" i="62"/>
  <c r="BE9" i="62"/>
  <c r="BF9" i="62"/>
  <c r="BG9" i="62"/>
  <c r="BH9" i="62"/>
  <c r="BI9" i="62"/>
  <c r="BJ9" i="62"/>
  <c r="BK9" i="62"/>
  <c r="R10" i="62"/>
  <c r="Z10" i="62"/>
  <c r="T10" i="62"/>
  <c r="AC10" i="62"/>
  <c r="AD10" i="62" s="1"/>
  <c r="U10" i="62" s="1"/>
  <c r="AM10" i="62"/>
  <c r="AN10" i="62"/>
  <c r="AO10" i="62"/>
  <c r="AS10" i="62"/>
  <c r="AT10" i="62"/>
  <c r="AU10" i="62"/>
  <c r="AV10" i="62"/>
  <c r="AX10" i="62"/>
  <c r="AY10" i="62"/>
  <c r="AZ10" i="62"/>
  <c r="BA10" i="62"/>
  <c r="BB10" i="62"/>
  <c r="BC10" i="62"/>
  <c r="BD10" i="62"/>
  <c r="BE10" i="62"/>
  <c r="BF10" i="62"/>
  <c r="BG10" i="62"/>
  <c r="BH10" i="62"/>
  <c r="BI10" i="62"/>
  <c r="BJ10" i="62"/>
  <c r="BK10" i="62"/>
  <c r="R11" i="62"/>
  <c r="Z11" i="62"/>
  <c r="T11" i="62"/>
  <c r="AC11" i="62"/>
  <c r="AM11" i="62"/>
  <c r="AN11" i="62"/>
  <c r="AO11" i="62"/>
  <c r="AS11" i="62"/>
  <c r="AT11" i="62"/>
  <c r="AU11" i="62"/>
  <c r="AV11" i="62"/>
  <c r="AX11" i="62"/>
  <c r="AY11" i="62"/>
  <c r="AZ11" i="62"/>
  <c r="BA11" i="62"/>
  <c r="BB11" i="62"/>
  <c r="BC11" i="62"/>
  <c r="BD11" i="62"/>
  <c r="BE11" i="62"/>
  <c r="BF11" i="62"/>
  <c r="BG11" i="62"/>
  <c r="BH11" i="62"/>
  <c r="BI11" i="62"/>
  <c r="BJ11" i="62"/>
  <c r="BK11" i="62"/>
  <c r="R12" i="62"/>
  <c r="Z12" i="62"/>
  <c r="T12" i="62"/>
  <c r="AC12" i="62"/>
  <c r="AM12" i="62"/>
  <c r="AN12" i="62"/>
  <c r="AO12" i="62"/>
  <c r="AS12" i="62"/>
  <c r="AT12" i="62"/>
  <c r="AU12" i="62"/>
  <c r="AV12" i="62"/>
  <c r="AX12" i="62"/>
  <c r="AY12" i="62"/>
  <c r="AZ12" i="62"/>
  <c r="BA12" i="62"/>
  <c r="BB12" i="62"/>
  <c r="BC12" i="62"/>
  <c r="BD12" i="62"/>
  <c r="BE12" i="62"/>
  <c r="BF12" i="62"/>
  <c r="BG12" i="62"/>
  <c r="BH12" i="62"/>
  <c r="BI12" i="62"/>
  <c r="BJ12" i="62"/>
  <c r="BK12" i="62"/>
  <c r="R13" i="62"/>
  <c r="Z13" i="62"/>
  <c r="T13" i="62"/>
  <c r="AC13" i="62"/>
  <c r="AM13" i="62"/>
  <c r="AN13" i="62"/>
  <c r="AO13" i="62"/>
  <c r="AS13" i="62"/>
  <c r="AT13" i="62"/>
  <c r="AU13" i="62"/>
  <c r="AV13" i="62"/>
  <c r="AX13" i="62"/>
  <c r="AY13" i="62"/>
  <c r="AZ13" i="62"/>
  <c r="BA13" i="62"/>
  <c r="BB13" i="62"/>
  <c r="BC13" i="62"/>
  <c r="BD13" i="62"/>
  <c r="BE13" i="62"/>
  <c r="BF13" i="62"/>
  <c r="BG13" i="62"/>
  <c r="BH13" i="62"/>
  <c r="BI13" i="62"/>
  <c r="BJ13" i="62"/>
  <c r="BK13" i="62"/>
  <c r="R14" i="62"/>
  <c r="AA14" i="62" s="1"/>
  <c r="S14" i="62" s="1"/>
  <c r="Z14" i="62"/>
  <c r="T14" i="62"/>
  <c r="AC14" i="62"/>
  <c r="AM14" i="62"/>
  <c r="AN14" i="62"/>
  <c r="AO14" i="62"/>
  <c r="AS14" i="62"/>
  <c r="AT14" i="62"/>
  <c r="AU14" i="62"/>
  <c r="AV14" i="62"/>
  <c r="AX14" i="62"/>
  <c r="AY14" i="62"/>
  <c r="AZ14" i="62"/>
  <c r="BA14" i="62"/>
  <c r="BB14" i="62"/>
  <c r="BC14" i="62"/>
  <c r="BD14" i="62"/>
  <c r="BE14" i="62"/>
  <c r="BF14" i="62"/>
  <c r="BG14" i="62"/>
  <c r="BH14" i="62"/>
  <c r="BI14" i="62"/>
  <c r="BJ14" i="62"/>
  <c r="BK14" i="62"/>
  <c r="R15" i="62"/>
  <c r="Z15" i="62"/>
  <c r="AA15" i="62" s="1"/>
  <c r="S15" i="62" s="1"/>
  <c r="T15" i="62"/>
  <c r="AC15" i="62"/>
  <c r="AM15" i="62"/>
  <c r="AN15" i="62"/>
  <c r="AO15" i="62"/>
  <c r="AS15" i="62"/>
  <c r="AT15" i="62"/>
  <c r="AU15" i="62"/>
  <c r="AV15" i="62"/>
  <c r="AX15" i="62"/>
  <c r="AY15" i="62"/>
  <c r="AZ15" i="62"/>
  <c r="BA15" i="62"/>
  <c r="BB15" i="62"/>
  <c r="BC15" i="62"/>
  <c r="BD15" i="62"/>
  <c r="BE15" i="62"/>
  <c r="BF15" i="62"/>
  <c r="BG15" i="62"/>
  <c r="BH15" i="62"/>
  <c r="BI15" i="62"/>
  <c r="BJ15" i="62"/>
  <c r="BK15" i="62"/>
  <c r="R16" i="62"/>
  <c r="Z16" i="62"/>
  <c r="T16" i="62"/>
  <c r="AC16" i="62"/>
  <c r="AM16" i="62"/>
  <c r="AN16" i="62"/>
  <c r="AO16" i="62"/>
  <c r="AS16" i="62"/>
  <c r="AT16" i="62"/>
  <c r="AU16" i="62"/>
  <c r="AV16" i="62"/>
  <c r="AX16" i="62"/>
  <c r="AY16" i="62"/>
  <c r="AZ16" i="62"/>
  <c r="BA16" i="62"/>
  <c r="BB16" i="62"/>
  <c r="BC16" i="62"/>
  <c r="BD16" i="62"/>
  <c r="BE16" i="62"/>
  <c r="BF16" i="62"/>
  <c r="BG16" i="62"/>
  <c r="BH16" i="62"/>
  <c r="BI16" i="62"/>
  <c r="BJ16" i="62"/>
  <c r="BK16" i="62"/>
  <c r="R17" i="62"/>
  <c r="Z17" i="62"/>
  <c r="T17" i="62"/>
  <c r="AC17" i="62"/>
  <c r="AM17" i="62"/>
  <c r="AN17" i="62"/>
  <c r="AO17" i="62"/>
  <c r="AS17" i="62"/>
  <c r="AT17" i="62"/>
  <c r="AU17" i="62"/>
  <c r="AV17" i="62"/>
  <c r="AX17" i="62"/>
  <c r="AY17" i="62"/>
  <c r="AZ17" i="62"/>
  <c r="BA17" i="62"/>
  <c r="BB17" i="62"/>
  <c r="BC17" i="62"/>
  <c r="BD17" i="62"/>
  <c r="BE17" i="62"/>
  <c r="BF17" i="62"/>
  <c r="BG17" i="62"/>
  <c r="BH17" i="62"/>
  <c r="BI17" i="62"/>
  <c r="BJ17" i="62"/>
  <c r="BK17" i="62"/>
  <c r="R18" i="62"/>
  <c r="Z18" i="62"/>
  <c r="T18" i="62"/>
  <c r="AC18" i="62"/>
  <c r="AM18" i="62"/>
  <c r="AN18" i="62"/>
  <c r="AO18" i="62"/>
  <c r="AS18" i="62"/>
  <c r="AT18" i="62"/>
  <c r="AU18" i="62"/>
  <c r="AV18" i="62"/>
  <c r="AX18" i="62"/>
  <c r="AY18" i="62"/>
  <c r="AZ18" i="62"/>
  <c r="BA18" i="62"/>
  <c r="BB18" i="62"/>
  <c r="BC18" i="62"/>
  <c r="BD18" i="62"/>
  <c r="BE18" i="62"/>
  <c r="BF18" i="62"/>
  <c r="BG18" i="62"/>
  <c r="BH18" i="62"/>
  <c r="BI18" i="62"/>
  <c r="BJ18" i="62"/>
  <c r="BK18" i="62"/>
  <c r="R19" i="62"/>
  <c r="Z19" i="62"/>
  <c r="AA19" i="62" s="1"/>
  <c r="S19" i="62" s="1"/>
  <c r="T19" i="62"/>
  <c r="AC19" i="62"/>
  <c r="AM19" i="62"/>
  <c r="AN19" i="62"/>
  <c r="AO19" i="62"/>
  <c r="AS19" i="62"/>
  <c r="AT19" i="62"/>
  <c r="AU19" i="62"/>
  <c r="AV19" i="62"/>
  <c r="AX19" i="62"/>
  <c r="AY19" i="62"/>
  <c r="AZ19" i="62"/>
  <c r="BA19" i="62"/>
  <c r="BB19" i="62"/>
  <c r="BC19" i="62"/>
  <c r="BD19" i="62"/>
  <c r="BE19" i="62"/>
  <c r="BF19" i="62"/>
  <c r="BG19" i="62"/>
  <c r="BH19" i="62"/>
  <c r="BI19" i="62"/>
  <c r="BJ19" i="62"/>
  <c r="BK19" i="62"/>
  <c r="AF27" i="62"/>
  <c r="AF28" i="62"/>
  <c r="AF29" i="62"/>
  <c r="AF30" i="62"/>
  <c r="AF31" i="62"/>
  <c r="AF32" i="62"/>
  <c r="AF33" i="62"/>
  <c r="AF34" i="62"/>
  <c r="AF35" i="62"/>
  <c r="AF36" i="62"/>
  <c r="AF37" i="62"/>
  <c r="AG27" i="62"/>
  <c r="AG28" i="62"/>
  <c r="AG29" i="62"/>
  <c r="AG30" i="62"/>
  <c r="AG31" i="62"/>
  <c r="AG32" i="62"/>
  <c r="AG33" i="62"/>
  <c r="AG34" i="62"/>
  <c r="AG35" i="62"/>
  <c r="AG36" i="62"/>
  <c r="AG37" i="62"/>
  <c r="Q23" i="62"/>
  <c r="Z23" i="62"/>
  <c r="AA31" i="62" s="1"/>
  <c r="R23" i="62" s="1"/>
  <c r="S23" i="62"/>
  <c r="AA23" i="62"/>
  <c r="Q24" i="62"/>
  <c r="Z24" i="62"/>
  <c r="S24" i="62"/>
  <c r="AA24" i="62"/>
  <c r="Q25" i="62"/>
  <c r="Z25" i="62"/>
  <c r="S25" i="62"/>
  <c r="AA25" i="62"/>
  <c r="A27" i="62"/>
  <c r="B27" i="62"/>
  <c r="C27" i="62"/>
  <c r="D27" i="62"/>
  <c r="E27" i="62"/>
  <c r="F27" i="62"/>
  <c r="G27" i="62"/>
  <c r="H27" i="62"/>
  <c r="I27" i="62"/>
  <c r="J27" i="62"/>
  <c r="K27" i="62"/>
  <c r="L27" i="62"/>
  <c r="M27" i="62"/>
  <c r="N27" i="62"/>
  <c r="O27" i="62"/>
  <c r="AW47" i="61"/>
  <c r="R9" i="61"/>
  <c r="Z9" i="61"/>
  <c r="T9" i="61"/>
  <c r="AC9" i="61"/>
  <c r="AM9" i="61"/>
  <c r="AN9" i="61"/>
  <c r="AO9" i="61"/>
  <c r="AS9" i="61"/>
  <c r="AT9" i="61"/>
  <c r="AU9" i="61"/>
  <c r="AV9" i="61"/>
  <c r="AX9" i="61"/>
  <c r="AY9" i="61"/>
  <c r="AZ9" i="61"/>
  <c r="BA9" i="61"/>
  <c r="BB9" i="61"/>
  <c r="BC9" i="61"/>
  <c r="BD9" i="61"/>
  <c r="BE9" i="61"/>
  <c r="BF9" i="61"/>
  <c r="BG9" i="61"/>
  <c r="BH9" i="61"/>
  <c r="BI9" i="61"/>
  <c r="BJ9" i="61"/>
  <c r="BK9" i="61"/>
  <c r="R10" i="61"/>
  <c r="Z10" i="61"/>
  <c r="T10" i="61"/>
  <c r="AC10" i="61"/>
  <c r="AM10" i="61"/>
  <c r="AN10" i="61"/>
  <c r="AO10" i="61"/>
  <c r="AS10" i="61"/>
  <c r="AT10" i="61"/>
  <c r="AU10" i="61"/>
  <c r="AV10" i="61"/>
  <c r="AX10" i="61"/>
  <c r="AY10" i="61"/>
  <c r="AZ10" i="61"/>
  <c r="BA10" i="61"/>
  <c r="BB10" i="61"/>
  <c r="BC10" i="61"/>
  <c r="BD10" i="61"/>
  <c r="BE10" i="61"/>
  <c r="BF10" i="61"/>
  <c r="BG10" i="61"/>
  <c r="BH10" i="61"/>
  <c r="BI10" i="61"/>
  <c r="BJ10" i="61"/>
  <c r="BK10" i="61"/>
  <c r="R11" i="61"/>
  <c r="Z11" i="61"/>
  <c r="T11" i="61"/>
  <c r="AC11" i="61"/>
  <c r="AM11" i="61"/>
  <c r="AN11" i="61"/>
  <c r="AO11" i="61"/>
  <c r="AS11" i="61"/>
  <c r="AT11" i="61"/>
  <c r="AU11" i="61"/>
  <c r="AV11" i="61"/>
  <c r="AX11" i="61"/>
  <c r="AY11" i="61"/>
  <c r="AZ11" i="61"/>
  <c r="BA11" i="61"/>
  <c r="BB11" i="61"/>
  <c r="BC11" i="61"/>
  <c r="BD11" i="61"/>
  <c r="BE11" i="61"/>
  <c r="BF11" i="61"/>
  <c r="BG11" i="61"/>
  <c r="BH11" i="61"/>
  <c r="BI11" i="61"/>
  <c r="BJ11" i="61"/>
  <c r="BK11" i="61"/>
  <c r="R12" i="61"/>
  <c r="Z12" i="61"/>
  <c r="T12" i="61"/>
  <c r="AD12" i="61" s="1"/>
  <c r="U12" i="61" s="1"/>
  <c r="AC12" i="61"/>
  <c r="AM12" i="61"/>
  <c r="AN12" i="61"/>
  <c r="AO12" i="61"/>
  <c r="AS12" i="61"/>
  <c r="AT12" i="61"/>
  <c r="AU12" i="61"/>
  <c r="AV12" i="61"/>
  <c r="AX12" i="61"/>
  <c r="AY12" i="61"/>
  <c r="AZ12" i="61"/>
  <c r="BA12" i="61"/>
  <c r="BB12" i="61"/>
  <c r="BC12" i="61"/>
  <c r="BD12" i="61"/>
  <c r="BE12" i="61"/>
  <c r="BF12" i="61"/>
  <c r="BG12" i="61"/>
  <c r="BH12" i="61"/>
  <c r="BI12" i="61"/>
  <c r="BJ12" i="61"/>
  <c r="BK12" i="61"/>
  <c r="R13" i="61"/>
  <c r="Z13" i="61"/>
  <c r="T13" i="61"/>
  <c r="AC13" i="61"/>
  <c r="AD13" i="61" s="1"/>
  <c r="U13" i="61" s="1"/>
  <c r="AM13" i="61"/>
  <c r="AN13" i="61"/>
  <c r="AO13" i="61"/>
  <c r="AS13" i="61"/>
  <c r="AT13" i="61"/>
  <c r="AU13" i="61"/>
  <c r="AV13" i="61"/>
  <c r="AX13" i="61"/>
  <c r="AY13" i="61"/>
  <c r="AZ13" i="61"/>
  <c r="BA13" i="61"/>
  <c r="BB13" i="61"/>
  <c r="BC13" i="61"/>
  <c r="BD13" i="61"/>
  <c r="BE13" i="61"/>
  <c r="BF13" i="61"/>
  <c r="BG13" i="61"/>
  <c r="BH13" i="61"/>
  <c r="BI13" i="61"/>
  <c r="BJ13" i="61"/>
  <c r="BK13" i="61"/>
  <c r="R14" i="61"/>
  <c r="Z14" i="61"/>
  <c r="T14" i="61"/>
  <c r="AC14" i="61"/>
  <c r="AM14" i="61"/>
  <c r="AN14" i="61"/>
  <c r="AO14" i="61"/>
  <c r="AS14" i="61"/>
  <c r="AT14" i="61"/>
  <c r="AU14" i="61"/>
  <c r="AV14" i="61"/>
  <c r="AX14" i="61"/>
  <c r="AY14" i="61"/>
  <c r="AZ14" i="61"/>
  <c r="BA14" i="61"/>
  <c r="BB14" i="61"/>
  <c r="BC14" i="61"/>
  <c r="BD14" i="61"/>
  <c r="BE14" i="61"/>
  <c r="BF14" i="61"/>
  <c r="BG14" i="61"/>
  <c r="BH14" i="61"/>
  <c r="BI14" i="61"/>
  <c r="BJ14" i="61"/>
  <c r="BK14" i="61"/>
  <c r="R15" i="61"/>
  <c r="Z15" i="61"/>
  <c r="T15" i="61"/>
  <c r="AC15" i="61"/>
  <c r="AM15" i="61"/>
  <c r="AN15" i="61"/>
  <c r="AO15" i="61"/>
  <c r="AS15" i="61"/>
  <c r="AT15" i="61"/>
  <c r="AU15" i="61"/>
  <c r="AV15" i="61"/>
  <c r="AX15" i="61"/>
  <c r="AY15" i="61"/>
  <c r="AZ15" i="61"/>
  <c r="BA15" i="61"/>
  <c r="BB15" i="61"/>
  <c r="BC15" i="61"/>
  <c r="BD15" i="61"/>
  <c r="BE15" i="61"/>
  <c r="BF15" i="61"/>
  <c r="BG15" i="61"/>
  <c r="BH15" i="61"/>
  <c r="BI15" i="61"/>
  <c r="BJ15" i="61"/>
  <c r="BK15" i="61"/>
  <c r="R16" i="61"/>
  <c r="Z16" i="61"/>
  <c r="T16" i="61"/>
  <c r="AC16" i="61"/>
  <c r="AM16" i="61"/>
  <c r="AN16" i="61"/>
  <c r="AO16" i="61"/>
  <c r="AS16" i="61"/>
  <c r="AT16" i="61"/>
  <c r="AU16" i="61"/>
  <c r="AV16" i="61"/>
  <c r="AX16" i="61"/>
  <c r="AY16" i="61"/>
  <c r="AZ16" i="61"/>
  <c r="BA16" i="61"/>
  <c r="BB16" i="61"/>
  <c r="BC16" i="61"/>
  <c r="BD16" i="61"/>
  <c r="BE16" i="61"/>
  <c r="BF16" i="61"/>
  <c r="BG16" i="61"/>
  <c r="BH16" i="61"/>
  <c r="BI16" i="61"/>
  <c r="BJ16" i="61"/>
  <c r="BK16" i="61"/>
  <c r="R17" i="61"/>
  <c r="Z17" i="61"/>
  <c r="T17" i="61"/>
  <c r="AC17" i="61"/>
  <c r="AD17" i="61" s="1"/>
  <c r="U17" i="61" s="1"/>
  <c r="AM17" i="61"/>
  <c r="AN17" i="61"/>
  <c r="AO17" i="61"/>
  <c r="AS17" i="61"/>
  <c r="AT17" i="61"/>
  <c r="AU17" i="61"/>
  <c r="AV17" i="61"/>
  <c r="AX17" i="61"/>
  <c r="AY17" i="61"/>
  <c r="AZ17" i="61"/>
  <c r="BA17" i="61"/>
  <c r="BB17" i="61"/>
  <c r="BC17" i="61"/>
  <c r="BD17" i="61"/>
  <c r="BE17" i="61"/>
  <c r="BF17" i="61"/>
  <c r="BG17" i="61"/>
  <c r="BH17" i="61"/>
  <c r="BI17" i="61"/>
  <c r="BJ17" i="61"/>
  <c r="BK17" i="61"/>
  <c r="R18" i="61"/>
  <c r="Z18" i="61"/>
  <c r="T18" i="61"/>
  <c r="AC18" i="61"/>
  <c r="AD18" i="61" s="1"/>
  <c r="U18" i="61" s="1"/>
  <c r="AM18" i="61"/>
  <c r="AN18" i="61"/>
  <c r="AO18" i="61"/>
  <c r="AS18" i="61"/>
  <c r="AT18" i="61"/>
  <c r="AU18" i="61"/>
  <c r="AV18" i="61"/>
  <c r="AX18" i="61"/>
  <c r="AY18" i="61"/>
  <c r="AZ18" i="61"/>
  <c r="BA18" i="61"/>
  <c r="BB18" i="61"/>
  <c r="BC18" i="61"/>
  <c r="BD18" i="61"/>
  <c r="BE18" i="61"/>
  <c r="BF18" i="61"/>
  <c r="BG18" i="61"/>
  <c r="BH18" i="61"/>
  <c r="BI18" i="61"/>
  <c r="BJ18" i="61"/>
  <c r="BK18" i="61"/>
  <c r="R19" i="61"/>
  <c r="Z19" i="61"/>
  <c r="T19" i="61"/>
  <c r="AC19" i="61"/>
  <c r="AM19" i="61"/>
  <c r="AN19" i="61"/>
  <c r="AO19" i="61"/>
  <c r="AS19" i="61"/>
  <c r="AT19" i="61"/>
  <c r="AU19" i="61"/>
  <c r="AV19" i="61"/>
  <c r="AX19" i="61"/>
  <c r="AY19" i="61"/>
  <c r="AZ19" i="61"/>
  <c r="BA19" i="61"/>
  <c r="BB19" i="61"/>
  <c r="BC19" i="61"/>
  <c r="BD19" i="61"/>
  <c r="BE19" i="61"/>
  <c r="BF19" i="61"/>
  <c r="BG19" i="61"/>
  <c r="BH19" i="61"/>
  <c r="BI19" i="61"/>
  <c r="BJ19" i="61"/>
  <c r="BK19" i="61"/>
  <c r="AF27" i="61"/>
  <c r="AF28" i="61"/>
  <c r="AF29" i="61"/>
  <c r="AF30" i="61"/>
  <c r="AF31" i="61"/>
  <c r="AF32" i="61"/>
  <c r="AF33" i="61"/>
  <c r="AF34" i="61"/>
  <c r="AF35" i="61"/>
  <c r="AF36" i="61"/>
  <c r="AF37" i="61"/>
  <c r="AG27" i="61"/>
  <c r="AG28" i="61"/>
  <c r="AG29" i="61"/>
  <c r="AG30" i="61"/>
  <c r="AG31" i="61"/>
  <c r="AG32" i="61"/>
  <c r="AG33" i="61"/>
  <c r="AG34" i="61"/>
  <c r="AG35" i="61"/>
  <c r="AG36" i="61"/>
  <c r="AG37" i="61"/>
  <c r="Q23" i="61"/>
  <c r="Z23" i="61"/>
  <c r="S23" i="61"/>
  <c r="AA23" i="61"/>
  <c r="AQ23" i="61"/>
  <c r="Q24" i="61"/>
  <c r="Z24" i="61"/>
  <c r="S24" i="61"/>
  <c r="AA24" i="61"/>
  <c r="AB32" i="61" s="1"/>
  <c r="T24" i="61" s="1"/>
  <c r="Q25" i="61"/>
  <c r="Z25" i="61"/>
  <c r="S25" i="61"/>
  <c r="AA25" i="61"/>
  <c r="A27" i="61"/>
  <c r="B27" i="61"/>
  <c r="C27" i="61"/>
  <c r="D27" i="61"/>
  <c r="E27" i="61"/>
  <c r="F27" i="61"/>
  <c r="G27" i="61"/>
  <c r="H27" i="61"/>
  <c r="I27" i="61"/>
  <c r="J27" i="61"/>
  <c r="K27" i="61"/>
  <c r="L27" i="61"/>
  <c r="M27" i="61"/>
  <c r="N27" i="61"/>
  <c r="O27" i="61"/>
  <c r="AW47" i="60"/>
  <c r="R9" i="60"/>
  <c r="Z9" i="60"/>
  <c r="T9" i="60"/>
  <c r="AC9" i="60"/>
  <c r="AM9" i="60"/>
  <c r="AN9" i="60"/>
  <c r="AO9" i="60"/>
  <c r="AS9" i="60"/>
  <c r="AT9" i="60"/>
  <c r="AU9" i="60"/>
  <c r="AV9" i="60"/>
  <c r="AX9" i="60"/>
  <c r="AY9" i="60"/>
  <c r="AZ9" i="60"/>
  <c r="BA9" i="60"/>
  <c r="BB9" i="60"/>
  <c r="BC9" i="60"/>
  <c r="BD9" i="60"/>
  <c r="BE9" i="60"/>
  <c r="BF9" i="60"/>
  <c r="BG9" i="60"/>
  <c r="BH9" i="60"/>
  <c r="BI9" i="60"/>
  <c r="BJ9" i="60"/>
  <c r="BK9" i="60"/>
  <c r="R10" i="60"/>
  <c r="Z10" i="60"/>
  <c r="T10" i="60"/>
  <c r="AC10" i="60"/>
  <c r="AM10" i="60"/>
  <c r="AN10" i="60"/>
  <c r="AO10" i="60"/>
  <c r="AS10" i="60"/>
  <c r="AT10" i="60"/>
  <c r="AU10" i="60"/>
  <c r="AV10" i="60"/>
  <c r="AX10" i="60"/>
  <c r="AY10" i="60"/>
  <c r="AZ10" i="60"/>
  <c r="BA10" i="60"/>
  <c r="BB10" i="60"/>
  <c r="BC10" i="60"/>
  <c r="BD10" i="60"/>
  <c r="BE10" i="60"/>
  <c r="BF10" i="60"/>
  <c r="BG10" i="60"/>
  <c r="BH10" i="60"/>
  <c r="BI10" i="60"/>
  <c r="BJ10" i="60"/>
  <c r="BK10" i="60"/>
  <c r="R11" i="60"/>
  <c r="Z11" i="60"/>
  <c r="T11" i="60"/>
  <c r="AC11" i="60"/>
  <c r="AM11" i="60"/>
  <c r="AN11" i="60"/>
  <c r="AO11" i="60"/>
  <c r="AS11" i="60"/>
  <c r="AT11" i="60"/>
  <c r="AU11" i="60"/>
  <c r="AV11" i="60"/>
  <c r="AX11" i="60"/>
  <c r="AY11" i="60"/>
  <c r="AZ11" i="60"/>
  <c r="BA11" i="60"/>
  <c r="BB11" i="60"/>
  <c r="BC11" i="60"/>
  <c r="BD11" i="60"/>
  <c r="BE11" i="60"/>
  <c r="BF11" i="60"/>
  <c r="BG11" i="60"/>
  <c r="BH11" i="60"/>
  <c r="BI11" i="60"/>
  <c r="BJ11" i="60"/>
  <c r="BK11" i="60"/>
  <c r="R12" i="60"/>
  <c r="Z12" i="60"/>
  <c r="T12" i="60"/>
  <c r="AC12" i="60"/>
  <c r="AM12" i="60"/>
  <c r="AN12" i="60"/>
  <c r="AO12" i="60"/>
  <c r="AS12" i="60"/>
  <c r="AT12" i="60"/>
  <c r="AU12" i="60"/>
  <c r="AV12" i="60"/>
  <c r="AX12" i="60"/>
  <c r="AY12" i="60"/>
  <c r="AZ12" i="60"/>
  <c r="BA12" i="60"/>
  <c r="BB12" i="60"/>
  <c r="BC12" i="60"/>
  <c r="BD12" i="60"/>
  <c r="BE12" i="60"/>
  <c r="BF12" i="60"/>
  <c r="BG12" i="60"/>
  <c r="BH12" i="60"/>
  <c r="BI12" i="60"/>
  <c r="BJ12" i="60"/>
  <c r="BK12" i="60"/>
  <c r="R13" i="60"/>
  <c r="Z13" i="60"/>
  <c r="T13" i="60"/>
  <c r="AC13" i="60"/>
  <c r="AM13" i="60"/>
  <c r="AN13" i="60"/>
  <c r="AO13" i="60"/>
  <c r="AS13" i="60"/>
  <c r="AT13" i="60"/>
  <c r="AU13" i="60"/>
  <c r="AV13" i="60"/>
  <c r="AX13" i="60"/>
  <c r="AY13" i="60"/>
  <c r="AZ13" i="60"/>
  <c r="BA13" i="60"/>
  <c r="BB13" i="60"/>
  <c r="BC13" i="60"/>
  <c r="BD13" i="60"/>
  <c r="BE13" i="60"/>
  <c r="BF13" i="60"/>
  <c r="BG13" i="60"/>
  <c r="BH13" i="60"/>
  <c r="BI13" i="60"/>
  <c r="BJ13" i="60"/>
  <c r="BK13" i="60"/>
  <c r="R14" i="60"/>
  <c r="Z14" i="60"/>
  <c r="AA14" i="60" s="1"/>
  <c r="S14" i="60" s="1"/>
  <c r="T14" i="60"/>
  <c r="AC14" i="60"/>
  <c r="AM14" i="60"/>
  <c r="AN14" i="60"/>
  <c r="AO14" i="60"/>
  <c r="AS14" i="60"/>
  <c r="AT14" i="60"/>
  <c r="AU14" i="60"/>
  <c r="AV14" i="60"/>
  <c r="AX14" i="60"/>
  <c r="AY14" i="60"/>
  <c r="AZ14" i="60"/>
  <c r="BA14" i="60"/>
  <c r="BB14" i="60"/>
  <c r="BC14" i="60"/>
  <c r="BD14" i="60"/>
  <c r="BE14" i="60"/>
  <c r="BF14" i="60"/>
  <c r="BG14" i="60"/>
  <c r="BH14" i="60"/>
  <c r="BI14" i="60"/>
  <c r="BJ14" i="60"/>
  <c r="BK14" i="60"/>
  <c r="R15" i="60"/>
  <c r="Z15" i="60"/>
  <c r="T15" i="60"/>
  <c r="AC15" i="60"/>
  <c r="AD15" i="60" s="1"/>
  <c r="U15" i="60" s="1"/>
  <c r="AM15" i="60"/>
  <c r="AN15" i="60"/>
  <c r="AO15" i="60"/>
  <c r="AS15" i="60"/>
  <c r="AT15" i="60"/>
  <c r="AU15" i="60"/>
  <c r="AV15" i="60"/>
  <c r="AX15" i="60"/>
  <c r="AY15" i="60"/>
  <c r="AZ15" i="60"/>
  <c r="BA15" i="60"/>
  <c r="BB15" i="60"/>
  <c r="BC15" i="60"/>
  <c r="BD15" i="60"/>
  <c r="BE15" i="60"/>
  <c r="BF15" i="60"/>
  <c r="BG15" i="60"/>
  <c r="BH15" i="60"/>
  <c r="BI15" i="60"/>
  <c r="BJ15" i="60"/>
  <c r="BK15" i="60"/>
  <c r="R16" i="60"/>
  <c r="Z16" i="60"/>
  <c r="T16" i="60"/>
  <c r="AC16" i="60"/>
  <c r="AM16" i="60"/>
  <c r="AN16" i="60"/>
  <c r="AO16" i="60"/>
  <c r="AS16" i="60"/>
  <c r="AT16" i="60"/>
  <c r="AU16" i="60"/>
  <c r="AV16" i="60"/>
  <c r="AX16" i="60"/>
  <c r="AY16" i="60"/>
  <c r="AZ16" i="60"/>
  <c r="BA16" i="60"/>
  <c r="BB16" i="60"/>
  <c r="BC16" i="60"/>
  <c r="BD16" i="60"/>
  <c r="BE16" i="60"/>
  <c r="BF16" i="60"/>
  <c r="BG16" i="60"/>
  <c r="BH16" i="60"/>
  <c r="BI16" i="60"/>
  <c r="BJ16" i="60"/>
  <c r="BK16" i="60"/>
  <c r="R17" i="60"/>
  <c r="Z17" i="60"/>
  <c r="T17" i="60"/>
  <c r="AC17" i="60"/>
  <c r="AM17" i="60"/>
  <c r="AN17" i="60"/>
  <c r="AO17" i="60"/>
  <c r="AS17" i="60"/>
  <c r="AT17" i="60"/>
  <c r="AU17" i="60"/>
  <c r="AV17" i="60"/>
  <c r="AX17" i="60"/>
  <c r="AY17" i="60"/>
  <c r="AZ17" i="60"/>
  <c r="BA17" i="60"/>
  <c r="BB17" i="60"/>
  <c r="BC17" i="60"/>
  <c r="BD17" i="60"/>
  <c r="BE17" i="60"/>
  <c r="BF17" i="60"/>
  <c r="BG17" i="60"/>
  <c r="BH17" i="60"/>
  <c r="BI17" i="60"/>
  <c r="BJ17" i="60"/>
  <c r="BK17" i="60"/>
  <c r="R18" i="60"/>
  <c r="Z18" i="60"/>
  <c r="T18" i="60"/>
  <c r="AC18" i="60"/>
  <c r="AD18" i="60" s="1"/>
  <c r="U18" i="60" s="1"/>
  <c r="AM18" i="60"/>
  <c r="AN18" i="60"/>
  <c r="AO18" i="60"/>
  <c r="AS18" i="60"/>
  <c r="AT18" i="60"/>
  <c r="AU18" i="60"/>
  <c r="AV18" i="60"/>
  <c r="AX18" i="60"/>
  <c r="AY18" i="60"/>
  <c r="AZ18" i="60"/>
  <c r="BA18" i="60"/>
  <c r="BB18" i="60"/>
  <c r="BC18" i="60"/>
  <c r="BD18" i="60"/>
  <c r="BE18" i="60"/>
  <c r="BF18" i="60"/>
  <c r="BG18" i="60"/>
  <c r="BH18" i="60"/>
  <c r="BI18" i="60"/>
  <c r="BJ18" i="60"/>
  <c r="BK18" i="60"/>
  <c r="R19" i="60"/>
  <c r="Z19" i="60"/>
  <c r="T19" i="60"/>
  <c r="AC19" i="60"/>
  <c r="AD19" i="60" s="1"/>
  <c r="U19" i="60" s="1"/>
  <c r="AM19" i="60"/>
  <c r="AN19" i="60"/>
  <c r="AO19" i="60"/>
  <c r="AS19" i="60"/>
  <c r="AT19" i="60"/>
  <c r="AU19" i="60"/>
  <c r="AV19" i="60"/>
  <c r="AX19" i="60"/>
  <c r="AY19" i="60"/>
  <c r="AZ19" i="60"/>
  <c r="BA19" i="60"/>
  <c r="BB19" i="60"/>
  <c r="BC19" i="60"/>
  <c r="BD19" i="60"/>
  <c r="BE19" i="60"/>
  <c r="BF19" i="60"/>
  <c r="BG19" i="60"/>
  <c r="BH19" i="60"/>
  <c r="BI19" i="60"/>
  <c r="BJ19" i="60"/>
  <c r="BK19" i="60"/>
  <c r="AF27" i="60"/>
  <c r="AF28" i="60"/>
  <c r="AF29" i="60"/>
  <c r="AF30" i="60"/>
  <c r="AF31" i="60"/>
  <c r="AF32" i="60"/>
  <c r="AF33" i="60"/>
  <c r="AF34" i="60"/>
  <c r="AF35" i="60"/>
  <c r="AF36" i="60"/>
  <c r="AF37" i="60"/>
  <c r="AG27" i="60"/>
  <c r="AG28" i="60"/>
  <c r="AG29" i="60"/>
  <c r="AG30" i="60"/>
  <c r="AG31" i="60"/>
  <c r="AG32" i="60"/>
  <c r="AG33" i="60"/>
  <c r="AG34" i="60"/>
  <c r="AG35" i="60"/>
  <c r="AG36" i="60"/>
  <c r="AG37" i="60"/>
  <c r="Q23" i="60"/>
  <c r="Z23" i="60"/>
  <c r="S23" i="60"/>
  <c r="AA23" i="60"/>
  <c r="Q24" i="60"/>
  <c r="Z24" i="60"/>
  <c r="AA32" i="60" s="1"/>
  <c r="R24" i="60" s="1"/>
  <c r="S24" i="60"/>
  <c r="AA24" i="60"/>
  <c r="Q25" i="60"/>
  <c r="Z25" i="60"/>
  <c r="AA33" i="60" s="1"/>
  <c r="R25" i="60" s="1"/>
  <c r="S25" i="60"/>
  <c r="AA25" i="60"/>
  <c r="A27" i="60"/>
  <c r="B27" i="60"/>
  <c r="C27" i="60"/>
  <c r="D27" i="60"/>
  <c r="E27" i="60"/>
  <c r="F27" i="60"/>
  <c r="G27" i="60"/>
  <c r="H27" i="60"/>
  <c r="I27" i="60"/>
  <c r="J27" i="60"/>
  <c r="K27" i="60"/>
  <c r="L27" i="60"/>
  <c r="M27" i="60"/>
  <c r="N27" i="60"/>
  <c r="O27" i="60"/>
  <c r="AW47" i="59"/>
  <c r="R9" i="59"/>
  <c r="Z9" i="59"/>
  <c r="T9" i="59"/>
  <c r="AC9" i="59"/>
  <c r="AM9" i="59"/>
  <c r="AN9" i="59"/>
  <c r="AO9" i="59"/>
  <c r="AS9" i="59"/>
  <c r="AT9" i="59"/>
  <c r="AU9" i="59"/>
  <c r="AV9" i="59"/>
  <c r="AX9" i="59"/>
  <c r="AY9" i="59"/>
  <c r="AZ9" i="59"/>
  <c r="BA9" i="59"/>
  <c r="BB9" i="59"/>
  <c r="BC9" i="59"/>
  <c r="BD9" i="59"/>
  <c r="BE9" i="59"/>
  <c r="BF9" i="59"/>
  <c r="BG9" i="59"/>
  <c r="BH9" i="59"/>
  <c r="BI9" i="59"/>
  <c r="BJ9" i="59"/>
  <c r="BK9" i="59"/>
  <c r="R10" i="59"/>
  <c r="Z10" i="59"/>
  <c r="T10" i="59"/>
  <c r="AC10" i="59"/>
  <c r="AM10" i="59"/>
  <c r="AN10" i="59"/>
  <c r="AO10" i="59"/>
  <c r="AS10" i="59"/>
  <c r="AT10" i="59"/>
  <c r="AU10" i="59"/>
  <c r="AV10" i="59"/>
  <c r="AX10" i="59"/>
  <c r="AY10" i="59"/>
  <c r="AZ10" i="59"/>
  <c r="BA10" i="59"/>
  <c r="BB10" i="59"/>
  <c r="BC10" i="59"/>
  <c r="BD10" i="59"/>
  <c r="BE10" i="59"/>
  <c r="BF10" i="59"/>
  <c r="BG10" i="59"/>
  <c r="BH10" i="59"/>
  <c r="BI10" i="59"/>
  <c r="BJ10" i="59"/>
  <c r="BK10" i="59"/>
  <c r="R11" i="59"/>
  <c r="Z11" i="59"/>
  <c r="T11" i="59"/>
  <c r="AC11" i="59"/>
  <c r="AD11" i="59" s="1"/>
  <c r="U11" i="59" s="1"/>
  <c r="AM11" i="59"/>
  <c r="AN11" i="59"/>
  <c r="AO11" i="59"/>
  <c r="AS11" i="59"/>
  <c r="AT11" i="59"/>
  <c r="AU11" i="59"/>
  <c r="AV11" i="59"/>
  <c r="AX11" i="59"/>
  <c r="AY11" i="59"/>
  <c r="AZ11" i="59"/>
  <c r="BA11" i="59"/>
  <c r="BB11" i="59"/>
  <c r="BC11" i="59"/>
  <c r="BD11" i="59"/>
  <c r="BE11" i="59"/>
  <c r="BF11" i="59"/>
  <c r="BG11" i="59"/>
  <c r="BH11" i="59"/>
  <c r="BI11" i="59"/>
  <c r="BJ11" i="59"/>
  <c r="BK11" i="59"/>
  <c r="R12" i="59"/>
  <c r="Z12" i="59"/>
  <c r="T12" i="59"/>
  <c r="AC12" i="59"/>
  <c r="AM12" i="59"/>
  <c r="AN12" i="59"/>
  <c r="AO12" i="59"/>
  <c r="AS12" i="59"/>
  <c r="AT12" i="59"/>
  <c r="AU12" i="59"/>
  <c r="AV12" i="59"/>
  <c r="AX12" i="59"/>
  <c r="AY12" i="59"/>
  <c r="AZ12" i="59"/>
  <c r="BA12" i="59"/>
  <c r="BB12" i="59"/>
  <c r="BC12" i="59"/>
  <c r="BD12" i="59"/>
  <c r="BE12" i="59"/>
  <c r="BF12" i="59"/>
  <c r="BG12" i="59"/>
  <c r="BH12" i="59"/>
  <c r="BI12" i="59"/>
  <c r="BJ12" i="59"/>
  <c r="BK12" i="59"/>
  <c r="R13" i="59"/>
  <c r="Z13" i="59"/>
  <c r="T13" i="59"/>
  <c r="AC13" i="59"/>
  <c r="AM13" i="59"/>
  <c r="AN13" i="59"/>
  <c r="AO13" i="59"/>
  <c r="AS13" i="59"/>
  <c r="AT13" i="59"/>
  <c r="AU13" i="59"/>
  <c r="AV13" i="59"/>
  <c r="AX13" i="59"/>
  <c r="AY13" i="59"/>
  <c r="AZ13" i="59"/>
  <c r="BA13" i="59"/>
  <c r="BB13" i="59"/>
  <c r="BC13" i="59"/>
  <c r="BD13" i="59"/>
  <c r="BE13" i="59"/>
  <c r="BF13" i="59"/>
  <c r="BG13" i="59"/>
  <c r="BH13" i="59"/>
  <c r="BI13" i="59"/>
  <c r="BJ13" i="59"/>
  <c r="BK13" i="59"/>
  <c r="R14" i="59"/>
  <c r="Z14" i="59"/>
  <c r="T14" i="59"/>
  <c r="AC14" i="59"/>
  <c r="AM14" i="59"/>
  <c r="AN14" i="59"/>
  <c r="AO14" i="59"/>
  <c r="AS14" i="59"/>
  <c r="AT14" i="59"/>
  <c r="AU14" i="59"/>
  <c r="AV14" i="59"/>
  <c r="AX14" i="59"/>
  <c r="AY14" i="59"/>
  <c r="AZ14" i="59"/>
  <c r="BA14" i="59"/>
  <c r="BB14" i="59"/>
  <c r="BC14" i="59"/>
  <c r="BD14" i="59"/>
  <c r="BE14" i="59"/>
  <c r="BF14" i="59"/>
  <c r="BG14" i="59"/>
  <c r="BH14" i="59"/>
  <c r="BI14" i="59"/>
  <c r="BJ14" i="59"/>
  <c r="BK14" i="59"/>
  <c r="R15" i="59"/>
  <c r="Z15" i="59"/>
  <c r="T15" i="59"/>
  <c r="AC15" i="59"/>
  <c r="AD15" i="59" s="1"/>
  <c r="U15" i="59" s="1"/>
  <c r="AM15" i="59"/>
  <c r="AN15" i="59"/>
  <c r="AO15" i="59"/>
  <c r="AS15" i="59"/>
  <c r="AT15" i="59"/>
  <c r="AU15" i="59"/>
  <c r="AV15" i="59"/>
  <c r="AX15" i="59"/>
  <c r="AY15" i="59"/>
  <c r="AZ15" i="59"/>
  <c r="BA15" i="59"/>
  <c r="BB15" i="59"/>
  <c r="BC15" i="59"/>
  <c r="BD15" i="59"/>
  <c r="BE15" i="59"/>
  <c r="BF15" i="59"/>
  <c r="BG15" i="59"/>
  <c r="BH15" i="59"/>
  <c r="BI15" i="59"/>
  <c r="BJ15" i="59"/>
  <c r="BK15" i="59"/>
  <c r="R16" i="59"/>
  <c r="Z16" i="59"/>
  <c r="AA16" i="59" s="1"/>
  <c r="S16" i="59" s="1"/>
  <c r="T16" i="59"/>
  <c r="AC16" i="59"/>
  <c r="AM16" i="59"/>
  <c r="AN16" i="59"/>
  <c r="AO16" i="59"/>
  <c r="AS16" i="59"/>
  <c r="AT16" i="59"/>
  <c r="AU16" i="59"/>
  <c r="AV16" i="59"/>
  <c r="AX16" i="59"/>
  <c r="AY16" i="59"/>
  <c r="AZ16" i="59"/>
  <c r="BA16" i="59"/>
  <c r="BB16" i="59"/>
  <c r="BC16" i="59"/>
  <c r="BD16" i="59"/>
  <c r="BE16" i="59"/>
  <c r="BF16" i="59"/>
  <c r="BG16" i="59"/>
  <c r="BH16" i="59"/>
  <c r="BI16" i="59"/>
  <c r="BJ16" i="59"/>
  <c r="BK16" i="59"/>
  <c r="R17" i="59"/>
  <c r="Z17" i="59"/>
  <c r="T17" i="59"/>
  <c r="AC17" i="59"/>
  <c r="AD17" i="59"/>
  <c r="U17" i="59" s="1"/>
  <c r="AM17" i="59"/>
  <c r="AN17" i="59"/>
  <c r="AO17" i="59"/>
  <c r="AS17" i="59"/>
  <c r="AT17" i="59"/>
  <c r="AU17" i="59"/>
  <c r="AV17" i="59"/>
  <c r="AX17" i="59"/>
  <c r="AY17" i="59"/>
  <c r="AZ17" i="59"/>
  <c r="BA17" i="59"/>
  <c r="BB17" i="59"/>
  <c r="BC17" i="59"/>
  <c r="BD17" i="59"/>
  <c r="BE17" i="59"/>
  <c r="BF17" i="59"/>
  <c r="BG17" i="59"/>
  <c r="BH17" i="59"/>
  <c r="BI17" i="59"/>
  <c r="BJ17" i="59"/>
  <c r="BK17" i="59"/>
  <c r="R18" i="59"/>
  <c r="Z18" i="59"/>
  <c r="T18" i="59"/>
  <c r="AC18" i="59"/>
  <c r="AM18" i="59"/>
  <c r="AN18" i="59"/>
  <c r="AO18" i="59"/>
  <c r="AS18" i="59"/>
  <c r="AT18" i="59"/>
  <c r="AU18" i="59"/>
  <c r="AV18" i="59"/>
  <c r="AX18" i="59"/>
  <c r="AY18" i="59"/>
  <c r="AZ18" i="59"/>
  <c r="BA18" i="59"/>
  <c r="BB18" i="59"/>
  <c r="BC18" i="59"/>
  <c r="BD18" i="59"/>
  <c r="BE18" i="59"/>
  <c r="BF18" i="59"/>
  <c r="BG18" i="59"/>
  <c r="BH18" i="59"/>
  <c r="BI18" i="59"/>
  <c r="BJ18" i="59"/>
  <c r="BK18" i="59"/>
  <c r="R19" i="59"/>
  <c r="Z19" i="59"/>
  <c r="T19" i="59"/>
  <c r="AC19" i="59"/>
  <c r="AM19" i="59"/>
  <c r="AN19" i="59"/>
  <c r="AO19" i="59"/>
  <c r="AS19" i="59"/>
  <c r="AT19" i="59"/>
  <c r="AU19" i="59"/>
  <c r="AV19" i="59"/>
  <c r="AX19" i="59"/>
  <c r="AY19" i="59"/>
  <c r="AZ19" i="59"/>
  <c r="BA19" i="59"/>
  <c r="BB19" i="59"/>
  <c r="BC19" i="59"/>
  <c r="BD19" i="59"/>
  <c r="BE19" i="59"/>
  <c r="BF19" i="59"/>
  <c r="BG19" i="59"/>
  <c r="BH19" i="59"/>
  <c r="BI19" i="59"/>
  <c r="BJ19" i="59"/>
  <c r="BK19" i="59"/>
  <c r="AF27" i="59"/>
  <c r="AF28" i="59"/>
  <c r="AF29" i="59"/>
  <c r="AF30" i="59"/>
  <c r="AF31" i="59"/>
  <c r="AF32" i="59"/>
  <c r="AF33" i="59"/>
  <c r="AF34" i="59"/>
  <c r="AF35" i="59"/>
  <c r="AF36" i="59"/>
  <c r="AF37" i="59"/>
  <c r="AG27" i="59"/>
  <c r="AG28" i="59"/>
  <c r="AG29" i="59"/>
  <c r="AG30" i="59"/>
  <c r="AG31" i="59"/>
  <c r="AG32" i="59"/>
  <c r="AG33" i="59"/>
  <c r="AG34" i="59"/>
  <c r="AG35" i="59"/>
  <c r="AG36" i="59"/>
  <c r="AG37" i="59"/>
  <c r="Q23" i="59"/>
  <c r="Z23" i="59"/>
  <c r="S23" i="59"/>
  <c r="AA23" i="59"/>
  <c r="Q24" i="59"/>
  <c r="Z24" i="59"/>
  <c r="S24" i="59"/>
  <c r="AA24" i="59"/>
  <c r="Q25" i="59"/>
  <c r="Z25" i="59"/>
  <c r="S25" i="59"/>
  <c r="AA25" i="59"/>
  <c r="A27" i="59"/>
  <c r="B27" i="59"/>
  <c r="C27" i="59"/>
  <c r="D27" i="59"/>
  <c r="E27" i="59"/>
  <c r="F27" i="59"/>
  <c r="G27" i="59"/>
  <c r="H27" i="59"/>
  <c r="I27" i="59"/>
  <c r="J27" i="59"/>
  <c r="K27" i="59"/>
  <c r="L27" i="59"/>
  <c r="M27" i="59"/>
  <c r="N27" i="59"/>
  <c r="O27" i="59"/>
  <c r="AW47" i="58"/>
  <c r="R9" i="58"/>
  <c r="Z9" i="58"/>
  <c r="T9" i="58"/>
  <c r="AC9" i="58"/>
  <c r="AM9" i="58"/>
  <c r="AN9" i="58"/>
  <c r="AO9" i="58"/>
  <c r="AS9" i="58"/>
  <c r="AT9" i="58"/>
  <c r="AU9" i="58"/>
  <c r="AV9" i="58"/>
  <c r="AX9" i="58"/>
  <c r="AY9" i="58"/>
  <c r="AZ9" i="58"/>
  <c r="BA9" i="58"/>
  <c r="BB9" i="58"/>
  <c r="BC9" i="58"/>
  <c r="BD9" i="58"/>
  <c r="BE9" i="58"/>
  <c r="BF9" i="58"/>
  <c r="BG9" i="58"/>
  <c r="BH9" i="58"/>
  <c r="BI9" i="58"/>
  <c r="BJ9" i="58"/>
  <c r="BK9" i="58"/>
  <c r="R10" i="58"/>
  <c r="Z10" i="58"/>
  <c r="T10" i="58"/>
  <c r="AC10" i="58"/>
  <c r="AM10" i="58"/>
  <c r="AN10" i="58"/>
  <c r="AO10" i="58"/>
  <c r="AS10" i="58"/>
  <c r="AT10" i="58"/>
  <c r="AU10" i="58"/>
  <c r="AV10" i="58"/>
  <c r="AX10" i="58"/>
  <c r="AY10" i="58"/>
  <c r="AZ10" i="58"/>
  <c r="BA10" i="58"/>
  <c r="BB10" i="58"/>
  <c r="BC10" i="58"/>
  <c r="BD10" i="58"/>
  <c r="BE10" i="58"/>
  <c r="BF10" i="58"/>
  <c r="BG10" i="58"/>
  <c r="BH10" i="58"/>
  <c r="BI10" i="58"/>
  <c r="BJ10" i="58"/>
  <c r="BK10" i="58"/>
  <c r="R11" i="58"/>
  <c r="Z11" i="58"/>
  <c r="T11" i="58"/>
  <c r="AC11" i="58"/>
  <c r="AM11" i="58"/>
  <c r="AN11" i="58"/>
  <c r="AO11" i="58"/>
  <c r="AS11" i="58"/>
  <c r="AT11" i="58"/>
  <c r="AU11" i="58"/>
  <c r="AV11" i="58"/>
  <c r="AX11" i="58"/>
  <c r="AY11" i="58"/>
  <c r="AZ11" i="58"/>
  <c r="BA11" i="58"/>
  <c r="BB11" i="58"/>
  <c r="BC11" i="58"/>
  <c r="BD11" i="58"/>
  <c r="BE11" i="58"/>
  <c r="BF11" i="58"/>
  <c r="BG11" i="58"/>
  <c r="BH11" i="58"/>
  <c r="BI11" i="58"/>
  <c r="BJ11" i="58"/>
  <c r="BK11" i="58"/>
  <c r="R12" i="58"/>
  <c r="Z12" i="58"/>
  <c r="T12" i="58"/>
  <c r="AC12" i="58"/>
  <c r="AM12" i="58"/>
  <c r="AN12" i="58"/>
  <c r="AO12" i="58"/>
  <c r="AS12" i="58"/>
  <c r="AT12" i="58"/>
  <c r="AU12" i="58"/>
  <c r="AV12" i="58"/>
  <c r="AX12" i="58"/>
  <c r="AY12" i="58"/>
  <c r="AZ12" i="58"/>
  <c r="BA12" i="58"/>
  <c r="BB12" i="58"/>
  <c r="BC12" i="58"/>
  <c r="BD12" i="58"/>
  <c r="BE12" i="58"/>
  <c r="BF12" i="58"/>
  <c r="BG12" i="58"/>
  <c r="BH12" i="58"/>
  <c r="BI12" i="58"/>
  <c r="BJ12" i="58"/>
  <c r="BK12" i="58"/>
  <c r="R13" i="58"/>
  <c r="Z13" i="58"/>
  <c r="T13" i="58"/>
  <c r="AC13" i="58"/>
  <c r="AM13" i="58"/>
  <c r="AN13" i="58"/>
  <c r="AO13" i="58"/>
  <c r="AS13" i="58"/>
  <c r="AT13" i="58"/>
  <c r="AU13" i="58"/>
  <c r="AV13" i="58"/>
  <c r="AX13" i="58"/>
  <c r="AY13" i="58"/>
  <c r="AZ13" i="58"/>
  <c r="BA13" i="58"/>
  <c r="BB13" i="58"/>
  <c r="BC13" i="58"/>
  <c r="BD13" i="58"/>
  <c r="BE13" i="58"/>
  <c r="BF13" i="58"/>
  <c r="BG13" i="58"/>
  <c r="BH13" i="58"/>
  <c r="BI13" i="58"/>
  <c r="BJ13" i="58"/>
  <c r="BK13" i="58"/>
  <c r="R14" i="58"/>
  <c r="Z14" i="58"/>
  <c r="T14" i="58"/>
  <c r="AC14" i="58"/>
  <c r="AM14" i="58"/>
  <c r="AN14" i="58"/>
  <c r="AO14" i="58"/>
  <c r="AS14" i="58"/>
  <c r="AT14" i="58"/>
  <c r="AU14" i="58"/>
  <c r="AV14" i="58"/>
  <c r="AX14" i="58"/>
  <c r="AY14" i="58"/>
  <c r="AZ14" i="58"/>
  <c r="BA14" i="58"/>
  <c r="BB14" i="58"/>
  <c r="BC14" i="58"/>
  <c r="BD14" i="58"/>
  <c r="BE14" i="58"/>
  <c r="BF14" i="58"/>
  <c r="BG14" i="58"/>
  <c r="BH14" i="58"/>
  <c r="BI14" i="58"/>
  <c r="BJ14" i="58"/>
  <c r="BK14" i="58"/>
  <c r="R15" i="58"/>
  <c r="Z15" i="58"/>
  <c r="T15" i="58"/>
  <c r="AC15" i="58"/>
  <c r="AM15" i="58"/>
  <c r="AN15" i="58"/>
  <c r="AO15" i="58"/>
  <c r="AS15" i="58"/>
  <c r="AT15" i="58"/>
  <c r="AU15" i="58"/>
  <c r="AV15" i="58"/>
  <c r="AX15" i="58"/>
  <c r="AY15" i="58"/>
  <c r="AZ15" i="58"/>
  <c r="BA15" i="58"/>
  <c r="BB15" i="58"/>
  <c r="BC15" i="58"/>
  <c r="BD15" i="58"/>
  <c r="BE15" i="58"/>
  <c r="BF15" i="58"/>
  <c r="BG15" i="58"/>
  <c r="BH15" i="58"/>
  <c r="BI15" i="58"/>
  <c r="BJ15" i="58"/>
  <c r="BK15" i="58"/>
  <c r="R16" i="58"/>
  <c r="Z16" i="58"/>
  <c r="T16" i="58"/>
  <c r="AC16" i="58"/>
  <c r="AM16" i="58"/>
  <c r="AN16" i="58"/>
  <c r="AO16" i="58"/>
  <c r="AS16" i="58"/>
  <c r="AT16" i="58"/>
  <c r="AU16" i="58"/>
  <c r="AV16" i="58"/>
  <c r="AX16" i="58"/>
  <c r="AY16" i="58"/>
  <c r="AZ16" i="58"/>
  <c r="BA16" i="58"/>
  <c r="BB16" i="58"/>
  <c r="BC16" i="58"/>
  <c r="BD16" i="58"/>
  <c r="BE16" i="58"/>
  <c r="BF16" i="58"/>
  <c r="BG16" i="58"/>
  <c r="BH16" i="58"/>
  <c r="BI16" i="58"/>
  <c r="BJ16" i="58"/>
  <c r="BK16" i="58"/>
  <c r="R17" i="58"/>
  <c r="Z17" i="58"/>
  <c r="T17" i="58"/>
  <c r="AC17" i="58"/>
  <c r="AD17" i="58" s="1"/>
  <c r="U17" i="58" s="1"/>
  <c r="AM17" i="58"/>
  <c r="AN17" i="58"/>
  <c r="AO17" i="58"/>
  <c r="AS17" i="58"/>
  <c r="AT17" i="58"/>
  <c r="AU17" i="58"/>
  <c r="AV17" i="58"/>
  <c r="AX17" i="58"/>
  <c r="AY17" i="58"/>
  <c r="AZ17" i="58"/>
  <c r="BA17" i="58"/>
  <c r="BB17" i="58"/>
  <c r="BC17" i="58"/>
  <c r="BD17" i="58"/>
  <c r="BE17" i="58"/>
  <c r="BF17" i="58"/>
  <c r="BG17" i="58"/>
  <c r="BH17" i="58"/>
  <c r="BI17" i="58"/>
  <c r="BJ17" i="58"/>
  <c r="BK17" i="58"/>
  <c r="R18" i="58"/>
  <c r="Z18" i="58"/>
  <c r="T18" i="58"/>
  <c r="AC18" i="58"/>
  <c r="AM18" i="58"/>
  <c r="AN18" i="58"/>
  <c r="AO18" i="58"/>
  <c r="AS18" i="58"/>
  <c r="AT18" i="58"/>
  <c r="AU18" i="58"/>
  <c r="AV18" i="58"/>
  <c r="AX18" i="58"/>
  <c r="AY18" i="58"/>
  <c r="AZ18" i="58"/>
  <c r="BA18" i="58"/>
  <c r="BB18" i="58"/>
  <c r="BC18" i="58"/>
  <c r="BD18" i="58"/>
  <c r="BE18" i="58"/>
  <c r="BF18" i="58"/>
  <c r="BG18" i="58"/>
  <c r="BH18" i="58"/>
  <c r="BI18" i="58"/>
  <c r="BJ18" i="58"/>
  <c r="BK18" i="58"/>
  <c r="R19" i="58"/>
  <c r="Z19" i="58"/>
  <c r="AA19" i="58" s="1"/>
  <c r="S19" i="58" s="1"/>
  <c r="T19" i="58"/>
  <c r="AC19" i="58"/>
  <c r="AM19" i="58"/>
  <c r="AN19" i="58"/>
  <c r="AO19" i="58"/>
  <c r="AS19" i="58"/>
  <c r="AT19" i="58"/>
  <c r="AU19" i="58"/>
  <c r="AV19" i="58"/>
  <c r="AX19" i="58"/>
  <c r="AY19" i="58"/>
  <c r="AZ19" i="58"/>
  <c r="BA19" i="58"/>
  <c r="BB19" i="58"/>
  <c r="BC19" i="58"/>
  <c r="BD19" i="58"/>
  <c r="BE19" i="58"/>
  <c r="BF19" i="58"/>
  <c r="BG19" i="58"/>
  <c r="BH19" i="58"/>
  <c r="BI19" i="58"/>
  <c r="BJ19" i="58"/>
  <c r="BK19" i="58"/>
  <c r="AF27" i="58"/>
  <c r="AF28" i="58"/>
  <c r="AF29" i="58"/>
  <c r="AF30" i="58"/>
  <c r="AF31" i="58"/>
  <c r="AF32" i="58"/>
  <c r="AF33" i="58"/>
  <c r="AF34" i="58"/>
  <c r="AF35" i="58"/>
  <c r="AF36" i="58"/>
  <c r="AF37" i="58"/>
  <c r="AG27" i="58"/>
  <c r="AG28" i="58"/>
  <c r="AG29" i="58"/>
  <c r="AG30" i="58"/>
  <c r="AG31" i="58"/>
  <c r="AG32" i="58"/>
  <c r="AG33" i="58"/>
  <c r="AG34" i="58"/>
  <c r="AG35" i="58"/>
  <c r="AG36" i="58"/>
  <c r="AG37" i="58"/>
  <c r="Q23" i="58"/>
  <c r="Z23" i="58"/>
  <c r="S23" i="58"/>
  <c r="AA23" i="58"/>
  <c r="Q24" i="58"/>
  <c r="Z24" i="58"/>
  <c r="S24" i="58"/>
  <c r="AA24" i="58"/>
  <c r="Q25" i="58"/>
  <c r="Z25" i="58"/>
  <c r="Z27" i="58" s="1"/>
  <c r="S25" i="58"/>
  <c r="AA25" i="58"/>
  <c r="A27" i="58"/>
  <c r="B27" i="58"/>
  <c r="C27" i="58"/>
  <c r="D27" i="58"/>
  <c r="E27" i="58"/>
  <c r="F27" i="58"/>
  <c r="G27" i="58"/>
  <c r="H27" i="58"/>
  <c r="I27" i="58"/>
  <c r="J27" i="58"/>
  <c r="K27" i="58"/>
  <c r="L27" i="58"/>
  <c r="M27" i="58"/>
  <c r="N27" i="58"/>
  <c r="O27" i="58"/>
  <c r="AW47" i="57"/>
  <c r="R9" i="57"/>
  <c r="Z9" i="57"/>
  <c r="T9" i="57"/>
  <c r="AC9" i="57"/>
  <c r="AD9" i="57" s="1"/>
  <c r="U9" i="57" s="1"/>
  <c r="AM9" i="57"/>
  <c r="AN9" i="57"/>
  <c r="AO9" i="57"/>
  <c r="AS9" i="57"/>
  <c r="AT9" i="57"/>
  <c r="AU9" i="57"/>
  <c r="AV9" i="57"/>
  <c r="AX9" i="57"/>
  <c r="AY9" i="57"/>
  <c r="AZ9" i="57"/>
  <c r="BA9" i="57"/>
  <c r="BB9" i="57"/>
  <c r="BC9" i="57"/>
  <c r="BD9" i="57"/>
  <c r="BE9" i="57"/>
  <c r="BF9" i="57"/>
  <c r="BG9" i="57"/>
  <c r="BH9" i="57"/>
  <c r="BI9" i="57"/>
  <c r="BJ9" i="57"/>
  <c r="BK9" i="57"/>
  <c r="R10" i="57"/>
  <c r="AA10" i="57" s="1"/>
  <c r="S10" i="57" s="1"/>
  <c r="Z10" i="57"/>
  <c r="T10" i="57"/>
  <c r="AC10" i="57"/>
  <c r="AM10" i="57"/>
  <c r="AN10" i="57"/>
  <c r="AO10" i="57"/>
  <c r="AS10" i="57"/>
  <c r="AT10" i="57"/>
  <c r="AU10" i="57"/>
  <c r="AV10" i="57"/>
  <c r="AX10" i="57"/>
  <c r="AY10" i="57"/>
  <c r="AZ10" i="57"/>
  <c r="BA10" i="57"/>
  <c r="BB10" i="57"/>
  <c r="BC10" i="57"/>
  <c r="BD10" i="57"/>
  <c r="BE10" i="57"/>
  <c r="BF10" i="57"/>
  <c r="BG10" i="57"/>
  <c r="BH10" i="57"/>
  <c r="BI10" i="57"/>
  <c r="BJ10" i="57"/>
  <c r="BK10" i="57"/>
  <c r="R11" i="57"/>
  <c r="Z11" i="57"/>
  <c r="AA11" i="57" s="1"/>
  <c r="S11" i="57" s="1"/>
  <c r="T11" i="57"/>
  <c r="AC11" i="57"/>
  <c r="AM11" i="57"/>
  <c r="AN11" i="57"/>
  <c r="AO11" i="57"/>
  <c r="AS11" i="57"/>
  <c r="AT11" i="57"/>
  <c r="AU11" i="57"/>
  <c r="AV11" i="57"/>
  <c r="AX11" i="57"/>
  <c r="AY11" i="57"/>
  <c r="AZ11" i="57"/>
  <c r="BA11" i="57"/>
  <c r="BB11" i="57"/>
  <c r="BC11" i="57"/>
  <c r="BD11" i="57"/>
  <c r="BE11" i="57"/>
  <c r="BF11" i="57"/>
  <c r="BG11" i="57"/>
  <c r="BH11" i="57"/>
  <c r="BI11" i="57"/>
  <c r="BJ11" i="57"/>
  <c r="BK11" i="57"/>
  <c r="R12" i="57"/>
  <c r="Z12" i="57"/>
  <c r="T12" i="57"/>
  <c r="AC12" i="57"/>
  <c r="AD12" i="57" s="1"/>
  <c r="U12" i="57" s="1"/>
  <c r="AM12" i="57"/>
  <c r="AN12" i="57"/>
  <c r="AO12" i="57"/>
  <c r="AS12" i="57"/>
  <c r="AT12" i="57"/>
  <c r="AU12" i="57"/>
  <c r="AV12" i="57"/>
  <c r="AX12" i="57"/>
  <c r="AY12" i="57"/>
  <c r="AZ12" i="57"/>
  <c r="BA12" i="57"/>
  <c r="BB12" i="57"/>
  <c r="BC12" i="57"/>
  <c r="BD12" i="57"/>
  <c r="BE12" i="57"/>
  <c r="BF12" i="57"/>
  <c r="BG12" i="57"/>
  <c r="BH12" i="57"/>
  <c r="BI12" i="57"/>
  <c r="BJ12" i="57"/>
  <c r="BK12" i="57"/>
  <c r="R13" i="57"/>
  <c r="Z13" i="57"/>
  <c r="T13" i="57"/>
  <c r="AC13" i="57"/>
  <c r="AM13" i="57"/>
  <c r="AN13" i="57"/>
  <c r="AO13" i="57"/>
  <c r="AS13" i="57"/>
  <c r="AT13" i="57"/>
  <c r="AU13" i="57"/>
  <c r="AV13" i="57"/>
  <c r="AX13" i="57"/>
  <c r="AY13" i="57"/>
  <c r="AZ13" i="57"/>
  <c r="BA13" i="57"/>
  <c r="BB13" i="57"/>
  <c r="BC13" i="57"/>
  <c r="BD13" i="57"/>
  <c r="BE13" i="57"/>
  <c r="BF13" i="57"/>
  <c r="BG13" i="57"/>
  <c r="BH13" i="57"/>
  <c r="BI13" i="57"/>
  <c r="BJ13" i="57"/>
  <c r="BK13" i="57"/>
  <c r="R14" i="57"/>
  <c r="Z14" i="57"/>
  <c r="T14" i="57"/>
  <c r="AC14" i="57"/>
  <c r="AM14" i="57"/>
  <c r="AN14" i="57"/>
  <c r="AO14" i="57"/>
  <c r="AS14" i="57"/>
  <c r="AT14" i="57"/>
  <c r="AU14" i="57"/>
  <c r="AV14" i="57"/>
  <c r="AX14" i="57"/>
  <c r="AY14" i="57"/>
  <c r="AZ14" i="57"/>
  <c r="BA14" i="57"/>
  <c r="BB14" i="57"/>
  <c r="BC14" i="57"/>
  <c r="BD14" i="57"/>
  <c r="BE14" i="57"/>
  <c r="BF14" i="57"/>
  <c r="BG14" i="57"/>
  <c r="BH14" i="57"/>
  <c r="BI14" i="57"/>
  <c r="BJ14" i="57"/>
  <c r="BK14" i="57"/>
  <c r="R15" i="57"/>
  <c r="Z15" i="57"/>
  <c r="T15" i="57"/>
  <c r="AC15" i="57"/>
  <c r="AM15" i="57"/>
  <c r="AN15" i="57"/>
  <c r="AO15" i="57"/>
  <c r="AS15" i="57"/>
  <c r="AT15" i="57"/>
  <c r="AU15" i="57"/>
  <c r="AV15" i="57"/>
  <c r="AX15" i="57"/>
  <c r="AY15" i="57"/>
  <c r="AZ15" i="57"/>
  <c r="BA15" i="57"/>
  <c r="BB15" i="57"/>
  <c r="BC15" i="57"/>
  <c r="BD15" i="57"/>
  <c r="BE15" i="57"/>
  <c r="BF15" i="57"/>
  <c r="BG15" i="57"/>
  <c r="BH15" i="57"/>
  <c r="BI15" i="57"/>
  <c r="BJ15" i="57"/>
  <c r="BK15" i="57"/>
  <c r="R16" i="57"/>
  <c r="AA16" i="57" s="1"/>
  <c r="S16" i="57" s="1"/>
  <c r="Z16" i="57"/>
  <c r="T16" i="57"/>
  <c r="AC16" i="57"/>
  <c r="AM16" i="57"/>
  <c r="AN16" i="57"/>
  <c r="AO16" i="57"/>
  <c r="AS16" i="57"/>
  <c r="AT16" i="57"/>
  <c r="AU16" i="57"/>
  <c r="AV16" i="57"/>
  <c r="AX16" i="57"/>
  <c r="AY16" i="57"/>
  <c r="AZ16" i="57"/>
  <c r="BA16" i="57"/>
  <c r="BB16" i="57"/>
  <c r="BC16" i="57"/>
  <c r="BD16" i="57"/>
  <c r="BE16" i="57"/>
  <c r="BF16" i="57"/>
  <c r="BG16" i="57"/>
  <c r="BH16" i="57"/>
  <c r="BI16" i="57"/>
  <c r="BJ16" i="57"/>
  <c r="BK16" i="57"/>
  <c r="R17" i="57"/>
  <c r="Z17" i="57"/>
  <c r="T17" i="57"/>
  <c r="AC17" i="57"/>
  <c r="AD17" i="57" s="1"/>
  <c r="U17" i="57" s="1"/>
  <c r="AM17" i="57"/>
  <c r="AN17" i="57"/>
  <c r="AO17" i="57"/>
  <c r="AS17" i="57"/>
  <c r="AT17" i="57"/>
  <c r="AU17" i="57"/>
  <c r="AV17" i="57"/>
  <c r="AX17" i="57"/>
  <c r="AY17" i="57"/>
  <c r="AZ17" i="57"/>
  <c r="BA17" i="57"/>
  <c r="BB17" i="57"/>
  <c r="BC17" i="57"/>
  <c r="BD17" i="57"/>
  <c r="BE17" i="57"/>
  <c r="BF17" i="57"/>
  <c r="BG17" i="57"/>
  <c r="BH17" i="57"/>
  <c r="BI17" i="57"/>
  <c r="BJ17" i="57"/>
  <c r="BK17" i="57"/>
  <c r="R18" i="57"/>
  <c r="Z18" i="57"/>
  <c r="T18" i="57"/>
  <c r="AD18" i="57" s="1"/>
  <c r="U18" i="57" s="1"/>
  <c r="AC18" i="57"/>
  <c r="AM18" i="57"/>
  <c r="AN18" i="57"/>
  <c r="AO18" i="57"/>
  <c r="AS18" i="57"/>
  <c r="AT18" i="57"/>
  <c r="AU18" i="57"/>
  <c r="AV18" i="57"/>
  <c r="AX18" i="57"/>
  <c r="AY18" i="57"/>
  <c r="AZ18" i="57"/>
  <c r="BA18" i="57"/>
  <c r="BB18" i="57"/>
  <c r="BC18" i="57"/>
  <c r="BD18" i="57"/>
  <c r="BE18" i="57"/>
  <c r="BF18" i="57"/>
  <c r="BG18" i="57"/>
  <c r="BH18" i="57"/>
  <c r="BI18" i="57"/>
  <c r="BJ18" i="57"/>
  <c r="BK18" i="57"/>
  <c r="R19" i="57"/>
  <c r="Z19" i="57"/>
  <c r="T19" i="57"/>
  <c r="AC19" i="57"/>
  <c r="AM19" i="57"/>
  <c r="AN19" i="57"/>
  <c r="AO19" i="57"/>
  <c r="AS19" i="57"/>
  <c r="AT19" i="57"/>
  <c r="AU19" i="57"/>
  <c r="AV19" i="57"/>
  <c r="AX19" i="57"/>
  <c r="AY19" i="57"/>
  <c r="AZ19" i="57"/>
  <c r="BA19" i="57"/>
  <c r="BB19" i="57"/>
  <c r="BC19" i="57"/>
  <c r="BD19" i="57"/>
  <c r="BE19" i="57"/>
  <c r="BF19" i="57"/>
  <c r="BG19" i="57"/>
  <c r="BH19" i="57"/>
  <c r="BI19" i="57"/>
  <c r="BJ19" i="57"/>
  <c r="BK19" i="57"/>
  <c r="AF27" i="57"/>
  <c r="AF28" i="57"/>
  <c r="AF29" i="57"/>
  <c r="AF30" i="57"/>
  <c r="AF31" i="57"/>
  <c r="AF32" i="57"/>
  <c r="AF33" i="57"/>
  <c r="AF34" i="57"/>
  <c r="AF35" i="57"/>
  <c r="AF36" i="57"/>
  <c r="AF37" i="57"/>
  <c r="AG27" i="57"/>
  <c r="AG28" i="57"/>
  <c r="AG29" i="57"/>
  <c r="AG30" i="57"/>
  <c r="AG31" i="57"/>
  <c r="AG32" i="57"/>
  <c r="AG33" i="57"/>
  <c r="AG34" i="57"/>
  <c r="AG35" i="57"/>
  <c r="AG36" i="57"/>
  <c r="AG37" i="57"/>
  <c r="Q23" i="57"/>
  <c r="Z23" i="57"/>
  <c r="S23" i="57"/>
  <c r="AA23" i="57"/>
  <c r="Q24" i="57"/>
  <c r="AA32" i="57" s="1"/>
  <c r="R24" i="57" s="1"/>
  <c r="Z24" i="57"/>
  <c r="S24" i="57"/>
  <c r="AA24" i="57"/>
  <c r="Q25" i="57"/>
  <c r="Z25" i="57"/>
  <c r="S25" i="57"/>
  <c r="AA25" i="57"/>
  <c r="A27" i="57"/>
  <c r="B27" i="57"/>
  <c r="C27" i="57"/>
  <c r="D27" i="57"/>
  <c r="E27" i="57"/>
  <c r="F27" i="57"/>
  <c r="G27" i="57"/>
  <c r="H27" i="57"/>
  <c r="I27" i="57"/>
  <c r="J27" i="57"/>
  <c r="K27" i="57"/>
  <c r="L27" i="57"/>
  <c r="M27" i="57"/>
  <c r="N27" i="57"/>
  <c r="O27" i="57"/>
  <c r="AW47" i="56"/>
  <c r="R9" i="56"/>
  <c r="Z9" i="56"/>
  <c r="T9" i="56"/>
  <c r="AC9" i="56"/>
  <c r="AM9" i="56"/>
  <c r="AN9" i="56"/>
  <c r="AO9" i="56"/>
  <c r="AS9" i="56"/>
  <c r="AT9" i="56"/>
  <c r="AU9" i="56"/>
  <c r="AV9" i="56"/>
  <c r="AX9" i="56"/>
  <c r="AY9" i="56"/>
  <c r="AZ9" i="56"/>
  <c r="BA9" i="56"/>
  <c r="BB9" i="56"/>
  <c r="BC9" i="56"/>
  <c r="BD9" i="56"/>
  <c r="BE9" i="56"/>
  <c r="BF9" i="56"/>
  <c r="BG9" i="56"/>
  <c r="BH9" i="56"/>
  <c r="BI9" i="56"/>
  <c r="BJ9" i="56"/>
  <c r="BK9" i="56"/>
  <c r="R10" i="56"/>
  <c r="Z10" i="56"/>
  <c r="AA10" i="56" s="1"/>
  <c r="S10" i="56" s="1"/>
  <c r="T10" i="56"/>
  <c r="AC10" i="56"/>
  <c r="AM10" i="56"/>
  <c r="AN10" i="56"/>
  <c r="AO10" i="56"/>
  <c r="AS10" i="56"/>
  <c r="AT10" i="56"/>
  <c r="AU10" i="56"/>
  <c r="AV10" i="56"/>
  <c r="AX10" i="56"/>
  <c r="AY10" i="56"/>
  <c r="AZ10" i="56"/>
  <c r="BA10" i="56"/>
  <c r="BB10" i="56"/>
  <c r="BC10" i="56"/>
  <c r="BD10" i="56"/>
  <c r="BE10" i="56"/>
  <c r="BF10" i="56"/>
  <c r="BG10" i="56"/>
  <c r="BH10" i="56"/>
  <c r="BI10" i="56"/>
  <c r="BJ10" i="56"/>
  <c r="BK10" i="56"/>
  <c r="R11" i="56"/>
  <c r="Z11" i="56"/>
  <c r="T11" i="56"/>
  <c r="AC11" i="56"/>
  <c r="AM11" i="56"/>
  <c r="AN11" i="56"/>
  <c r="AO11" i="56"/>
  <c r="AS11" i="56"/>
  <c r="AT11" i="56"/>
  <c r="AU11" i="56"/>
  <c r="AV11" i="56"/>
  <c r="AX11" i="56"/>
  <c r="AY11" i="56"/>
  <c r="AZ11" i="56"/>
  <c r="BA11" i="56"/>
  <c r="BB11" i="56"/>
  <c r="BC11" i="56"/>
  <c r="BD11" i="56"/>
  <c r="BE11" i="56"/>
  <c r="BF11" i="56"/>
  <c r="BG11" i="56"/>
  <c r="BH11" i="56"/>
  <c r="BI11" i="56"/>
  <c r="BJ11" i="56"/>
  <c r="BK11" i="56"/>
  <c r="R12" i="56"/>
  <c r="Z12" i="56"/>
  <c r="T12" i="56"/>
  <c r="AC12" i="56"/>
  <c r="AM12" i="56"/>
  <c r="AN12" i="56"/>
  <c r="AO12" i="56"/>
  <c r="AS12" i="56"/>
  <c r="AT12" i="56"/>
  <c r="AU12" i="56"/>
  <c r="AV12" i="56"/>
  <c r="AX12" i="56"/>
  <c r="AY12" i="56"/>
  <c r="AZ12" i="56"/>
  <c r="BA12" i="56"/>
  <c r="BB12" i="56"/>
  <c r="BC12" i="56"/>
  <c r="BD12" i="56"/>
  <c r="BE12" i="56"/>
  <c r="BF12" i="56"/>
  <c r="BG12" i="56"/>
  <c r="BH12" i="56"/>
  <c r="BI12" i="56"/>
  <c r="BJ12" i="56"/>
  <c r="BK12" i="56"/>
  <c r="R13" i="56"/>
  <c r="Z13" i="56"/>
  <c r="T13" i="56"/>
  <c r="AC13" i="56"/>
  <c r="AM13" i="56"/>
  <c r="AN13" i="56"/>
  <c r="AO13" i="56"/>
  <c r="AS13" i="56"/>
  <c r="AT13" i="56"/>
  <c r="AU13" i="56"/>
  <c r="AV13" i="56"/>
  <c r="AX13" i="56"/>
  <c r="AY13" i="56"/>
  <c r="AZ13" i="56"/>
  <c r="BA13" i="56"/>
  <c r="BB13" i="56"/>
  <c r="BC13" i="56"/>
  <c r="BD13" i="56"/>
  <c r="BE13" i="56"/>
  <c r="BF13" i="56"/>
  <c r="BG13" i="56"/>
  <c r="BH13" i="56"/>
  <c r="BI13" i="56"/>
  <c r="BJ13" i="56"/>
  <c r="BK13" i="56"/>
  <c r="R14" i="56"/>
  <c r="Z14" i="56"/>
  <c r="T14" i="56"/>
  <c r="AC14" i="56"/>
  <c r="AM14" i="56"/>
  <c r="AN14" i="56"/>
  <c r="AO14" i="56"/>
  <c r="AS14" i="56"/>
  <c r="AT14" i="56"/>
  <c r="AU14" i="56"/>
  <c r="AV14" i="56"/>
  <c r="AX14" i="56"/>
  <c r="AY14" i="56"/>
  <c r="AZ14" i="56"/>
  <c r="BA14" i="56"/>
  <c r="BB14" i="56"/>
  <c r="BC14" i="56"/>
  <c r="BD14" i="56"/>
  <c r="BE14" i="56"/>
  <c r="BF14" i="56"/>
  <c r="BG14" i="56"/>
  <c r="BH14" i="56"/>
  <c r="BI14" i="56"/>
  <c r="BJ14" i="56"/>
  <c r="BK14" i="56"/>
  <c r="R15" i="56"/>
  <c r="Z15" i="56"/>
  <c r="T15" i="56"/>
  <c r="AC15" i="56"/>
  <c r="AM15" i="56"/>
  <c r="AN15" i="56"/>
  <c r="AO15" i="56"/>
  <c r="AS15" i="56"/>
  <c r="AT15" i="56"/>
  <c r="AU15" i="56"/>
  <c r="AV15" i="56"/>
  <c r="AX15" i="56"/>
  <c r="AY15" i="56"/>
  <c r="AZ15" i="56"/>
  <c r="BA15" i="56"/>
  <c r="BB15" i="56"/>
  <c r="BC15" i="56"/>
  <c r="BD15" i="56"/>
  <c r="BE15" i="56"/>
  <c r="BF15" i="56"/>
  <c r="BG15" i="56"/>
  <c r="BH15" i="56"/>
  <c r="BI15" i="56"/>
  <c r="BJ15" i="56"/>
  <c r="BK15" i="56"/>
  <c r="R16" i="56"/>
  <c r="Z16" i="56"/>
  <c r="T16" i="56"/>
  <c r="AC16" i="56"/>
  <c r="AD16" i="56" s="1"/>
  <c r="U16" i="56" s="1"/>
  <c r="AM16" i="56"/>
  <c r="AN16" i="56"/>
  <c r="AO16" i="56"/>
  <c r="AS16" i="56"/>
  <c r="AT16" i="56"/>
  <c r="AU16" i="56"/>
  <c r="AV16" i="56"/>
  <c r="AX16" i="56"/>
  <c r="AY16" i="56"/>
  <c r="AZ16" i="56"/>
  <c r="BA16" i="56"/>
  <c r="BB16" i="56"/>
  <c r="BC16" i="56"/>
  <c r="BD16" i="56"/>
  <c r="BE16" i="56"/>
  <c r="BF16" i="56"/>
  <c r="BG16" i="56"/>
  <c r="BH16" i="56"/>
  <c r="BI16" i="56"/>
  <c r="BJ16" i="56"/>
  <c r="BK16" i="56"/>
  <c r="R17" i="56"/>
  <c r="Z17" i="56"/>
  <c r="T17" i="56"/>
  <c r="AD17" i="56" s="1"/>
  <c r="U17" i="56" s="1"/>
  <c r="AC17" i="56"/>
  <c r="AM17" i="56"/>
  <c r="AN17" i="56"/>
  <c r="AO17" i="56"/>
  <c r="AS17" i="56"/>
  <c r="AT17" i="56"/>
  <c r="AU17" i="56"/>
  <c r="AV17" i="56"/>
  <c r="AX17" i="56"/>
  <c r="AY17" i="56"/>
  <c r="AZ17" i="56"/>
  <c r="BA17" i="56"/>
  <c r="BB17" i="56"/>
  <c r="BC17" i="56"/>
  <c r="BD17" i="56"/>
  <c r="BE17" i="56"/>
  <c r="BF17" i="56"/>
  <c r="BG17" i="56"/>
  <c r="BH17" i="56"/>
  <c r="BI17" i="56"/>
  <c r="BJ17" i="56"/>
  <c r="BK17" i="56"/>
  <c r="R18" i="56"/>
  <c r="Z18" i="56"/>
  <c r="AA18" i="56" s="1"/>
  <c r="S18" i="56" s="1"/>
  <c r="T18" i="56"/>
  <c r="AC18" i="56"/>
  <c r="AM18" i="56"/>
  <c r="AN18" i="56"/>
  <c r="AO18" i="56"/>
  <c r="AS18" i="56"/>
  <c r="AT18" i="56"/>
  <c r="AU18" i="56"/>
  <c r="AV18" i="56"/>
  <c r="AX18" i="56"/>
  <c r="AY18" i="56"/>
  <c r="AZ18" i="56"/>
  <c r="BA18" i="56"/>
  <c r="BB18" i="56"/>
  <c r="BC18" i="56"/>
  <c r="BD18" i="56"/>
  <c r="BE18" i="56"/>
  <c r="BF18" i="56"/>
  <c r="BG18" i="56"/>
  <c r="BH18" i="56"/>
  <c r="BI18" i="56"/>
  <c r="BJ18" i="56"/>
  <c r="BK18" i="56"/>
  <c r="R19" i="56"/>
  <c r="AA19" i="56" s="1"/>
  <c r="S19" i="56" s="1"/>
  <c r="Z19" i="56"/>
  <c r="T19" i="56"/>
  <c r="AC19" i="56"/>
  <c r="AM19" i="56"/>
  <c r="AN19" i="56"/>
  <c r="AO19" i="56"/>
  <c r="AS19" i="56"/>
  <c r="AT19" i="56"/>
  <c r="AU19" i="56"/>
  <c r="AV19" i="56"/>
  <c r="AX19" i="56"/>
  <c r="AY19" i="56"/>
  <c r="AZ19" i="56"/>
  <c r="BA19" i="56"/>
  <c r="BB19" i="56"/>
  <c r="BC19" i="56"/>
  <c r="BD19" i="56"/>
  <c r="BE19" i="56"/>
  <c r="BF19" i="56"/>
  <c r="BG19" i="56"/>
  <c r="BH19" i="56"/>
  <c r="BI19" i="56"/>
  <c r="BJ19" i="56"/>
  <c r="BK19" i="56"/>
  <c r="AF27" i="56"/>
  <c r="AF28" i="56"/>
  <c r="AF29" i="56"/>
  <c r="AF30" i="56"/>
  <c r="AF31" i="56"/>
  <c r="AF32" i="56"/>
  <c r="AF33" i="56"/>
  <c r="AF34" i="56"/>
  <c r="AF35" i="56"/>
  <c r="AF36" i="56"/>
  <c r="AF37" i="56"/>
  <c r="AG27" i="56"/>
  <c r="AG28" i="56"/>
  <c r="AG29" i="56"/>
  <c r="AG30" i="56"/>
  <c r="AG31" i="56"/>
  <c r="AG32" i="56"/>
  <c r="AG33" i="56"/>
  <c r="AG34" i="56"/>
  <c r="AG35" i="56"/>
  <c r="AG36" i="56"/>
  <c r="AG37" i="56"/>
  <c r="Q23" i="56"/>
  <c r="Z23" i="56"/>
  <c r="S23" i="56"/>
  <c r="AA23" i="56"/>
  <c r="Q24" i="56"/>
  <c r="Z24" i="56"/>
  <c r="S24" i="56"/>
  <c r="AA24" i="56"/>
  <c r="Q25" i="56"/>
  <c r="Z25" i="56"/>
  <c r="S25" i="56"/>
  <c r="AA25" i="56"/>
  <c r="A27" i="56"/>
  <c r="B27" i="56"/>
  <c r="C27" i="56"/>
  <c r="D27" i="56"/>
  <c r="E27" i="56"/>
  <c r="F27" i="56"/>
  <c r="G27" i="56"/>
  <c r="H27" i="56"/>
  <c r="I27" i="56"/>
  <c r="J27" i="56"/>
  <c r="K27" i="56"/>
  <c r="L27" i="56"/>
  <c r="M27" i="56"/>
  <c r="N27" i="56"/>
  <c r="O27" i="56"/>
  <c r="AW47" i="55"/>
  <c r="R9" i="55"/>
  <c r="Z9" i="55"/>
  <c r="T9" i="55"/>
  <c r="AC9" i="55"/>
  <c r="AM9" i="55"/>
  <c r="AN9" i="55"/>
  <c r="AO9" i="55"/>
  <c r="AS9" i="55"/>
  <c r="AT9" i="55"/>
  <c r="AU9" i="55"/>
  <c r="AV9" i="55"/>
  <c r="AX9" i="55"/>
  <c r="AY9" i="55"/>
  <c r="AZ9" i="55"/>
  <c r="BA9" i="55"/>
  <c r="BB9" i="55"/>
  <c r="BC9" i="55"/>
  <c r="BD9" i="55"/>
  <c r="BE9" i="55"/>
  <c r="BF9" i="55"/>
  <c r="BG9" i="55"/>
  <c r="BH9" i="55"/>
  <c r="BI9" i="55"/>
  <c r="BJ9" i="55"/>
  <c r="BK9" i="55"/>
  <c r="R10" i="55"/>
  <c r="Z10" i="55"/>
  <c r="T10" i="55"/>
  <c r="AC10" i="55"/>
  <c r="AM10" i="55"/>
  <c r="AN10" i="55"/>
  <c r="AO10" i="55"/>
  <c r="AS10" i="55"/>
  <c r="AT10" i="55"/>
  <c r="AU10" i="55"/>
  <c r="AV10" i="55"/>
  <c r="AX10" i="55"/>
  <c r="AY10" i="55"/>
  <c r="AZ10" i="55"/>
  <c r="BA10" i="55"/>
  <c r="BB10" i="55"/>
  <c r="BC10" i="55"/>
  <c r="BD10" i="55"/>
  <c r="BE10" i="55"/>
  <c r="BF10" i="55"/>
  <c r="BG10" i="55"/>
  <c r="BH10" i="55"/>
  <c r="BI10" i="55"/>
  <c r="BJ10" i="55"/>
  <c r="BK10" i="55"/>
  <c r="R11" i="55"/>
  <c r="Z11" i="55"/>
  <c r="T11" i="55"/>
  <c r="AC11" i="55"/>
  <c r="AM11" i="55"/>
  <c r="AN11" i="55"/>
  <c r="AO11" i="55"/>
  <c r="AS11" i="55"/>
  <c r="AT11" i="55"/>
  <c r="AU11" i="55"/>
  <c r="AV11" i="55"/>
  <c r="AX11" i="55"/>
  <c r="AY11" i="55"/>
  <c r="AZ11" i="55"/>
  <c r="BA11" i="55"/>
  <c r="BB11" i="55"/>
  <c r="BC11" i="55"/>
  <c r="BD11" i="55"/>
  <c r="BE11" i="55"/>
  <c r="BF11" i="55"/>
  <c r="BG11" i="55"/>
  <c r="BH11" i="55"/>
  <c r="BI11" i="55"/>
  <c r="BJ11" i="55"/>
  <c r="BK11" i="55"/>
  <c r="R12" i="55"/>
  <c r="Z12" i="55"/>
  <c r="T12" i="55"/>
  <c r="AC12" i="55"/>
  <c r="AM12" i="55"/>
  <c r="AN12" i="55"/>
  <c r="AO12" i="55"/>
  <c r="AS12" i="55"/>
  <c r="AT12" i="55"/>
  <c r="AU12" i="55"/>
  <c r="AV12" i="55"/>
  <c r="AX12" i="55"/>
  <c r="AY12" i="55"/>
  <c r="AZ12" i="55"/>
  <c r="BA12" i="55"/>
  <c r="BB12" i="55"/>
  <c r="BC12" i="55"/>
  <c r="BD12" i="55"/>
  <c r="BE12" i="55"/>
  <c r="BF12" i="55"/>
  <c r="BG12" i="55"/>
  <c r="BH12" i="55"/>
  <c r="BI12" i="55"/>
  <c r="BJ12" i="55"/>
  <c r="BK12" i="55"/>
  <c r="R13" i="55"/>
  <c r="Z13" i="55"/>
  <c r="T13" i="55"/>
  <c r="AC13" i="55"/>
  <c r="AM13" i="55"/>
  <c r="AN13" i="55"/>
  <c r="AO13" i="55"/>
  <c r="AS13" i="55"/>
  <c r="AT13" i="55"/>
  <c r="AU13" i="55"/>
  <c r="AV13" i="55"/>
  <c r="AX13" i="55"/>
  <c r="AY13" i="55"/>
  <c r="AZ13" i="55"/>
  <c r="BA13" i="55"/>
  <c r="BB13" i="55"/>
  <c r="BC13" i="55"/>
  <c r="BD13" i="55"/>
  <c r="BE13" i="55"/>
  <c r="BF13" i="55"/>
  <c r="BG13" i="55"/>
  <c r="BH13" i="55"/>
  <c r="BI13" i="55"/>
  <c r="BJ13" i="55"/>
  <c r="BK13" i="55"/>
  <c r="R14" i="55"/>
  <c r="Z14" i="55"/>
  <c r="T14" i="55"/>
  <c r="AC14" i="55"/>
  <c r="AD14" i="55" s="1"/>
  <c r="U14" i="55" s="1"/>
  <c r="AM14" i="55"/>
  <c r="AN14" i="55"/>
  <c r="AO14" i="55"/>
  <c r="AS14" i="55"/>
  <c r="AT14" i="55"/>
  <c r="AU14" i="55"/>
  <c r="AV14" i="55"/>
  <c r="AX14" i="55"/>
  <c r="AY14" i="55"/>
  <c r="AZ14" i="55"/>
  <c r="BA14" i="55"/>
  <c r="BB14" i="55"/>
  <c r="BC14" i="55"/>
  <c r="BD14" i="55"/>
  <c r="BE14" i="55"/>
  <c r="BF14" i="55"/>
  <c r="BG14" i="55"/>
  <c r="BH14" i="55"/>
  <c r="BI14" i="55"/>
  <c r="BJ14" i="55"/>
  <c r="BK14" i="55"/>
  <c r="R15" i="55"/>
  <c r="Z15" i="55"/>
  <c r="AA15" i="55" s="1"/>
  <c r="S15" i="55" s="1"/>
  <c r="T15" i="55"/>
  <c r="AC15" i="55"/>
  <c r="AM15" i="55"/>
  <c r="AN15" i="55"/>
  <c r="AO15" i="55"/>
  <c r="AS15" i="55"/>
  <c r="AT15" i="55"/>
  <c r="AU15" i="55"/>
  <c r="AV15" i="55"/>
  <c r="AX15" i="55"/>
  <c r="AY15" i="55"/>
  <c r="AZ15" i="55"/>
  <c r="BA15" i="55"/>
  <c r="BB15" i="55"/>
  <c r="BC15" i="55"/>
  <c r="BD15" i="55"/>
  <c r="BE15" i="55"/>
  <c r="BF15" i="55"/>
  <c r="BG15" i="55"/>
  <c r="BH15" i="55"/>
  <c r="BI15" i="55"/>
  <c r="BJ15" i="55"/>
  <c r="BK15" i="55"/>
  <c r="R16" i="55"/>
  <c r="Z16" i="55"/>
  <c r="T16" i="55"/>
  <c r="AC16" i="55"/>
  <c r="AM16" i="55"/>
  <c r="AN16" i="55"/>
  <c r="AO16" i="55"/>
  <c r="AS16" i="55"/>
  <c r="AT16" i="55"/>
  <c r="AU16" i="55"/>
  <c r="AV16" i="55"/>
  <c r="AX16" i="55"/>
  <c r="AY16" i="55"/>
  <c r="AZ16" i="55"/>
  <c r="BA16" i="55"/>
  <c r="BB16" i="55"/>
  <c r="BC16" i="55"/>
  <c r="BD16" i="55"/>
  <c r="BE16" i="55"/>
  <c r="BF16" i="55"/>
  <c r="BG16" i="55"/>
  <c r="BH16" i="55"/>
  <c r="BI16" i="55"/>
  <c r="BJ16" i="55"/>
  <c r="BK16" i="55"/>
  <c r="R17" i="55"/>
  <c r="Z17" i="55"/>
  <c r="T17" i="55"/>
  <c r="AC17" i="55"/>
  <c r="AD17" i="55" s="1"/>
  <c r="U17" i="55" s="1"/>
  <c r="AM17" i="55"/>
  <c r="AN17" i="55"/>
  <c r="AO17" i="55"/>
  <c r="AS17" i="55"/>
  <c r="AT17" i="55"/>
  <c r="AU17" i="55"/>
  <c r="AV17" i="55"/>
  <c r="AX17" i="55"/>
  <c r="AY17" i="55"/>
  <c r="AZ17" i="55"/>
  <c r="BA17" i="55"/>
  <c r="BB17" i="55"/>
  <c r="BC17" i="55"/>
  <c r="BD17" i="55"/>
  <c r="BE17" i="55"/>
  <c r="BF17" i="55"/>
  <c r="BG17" i="55"/>
  <c r="BH17" i="55"/>
  <c r="BI17" i="55"/>
  <c r="BJ17" i="55"/>
  <c r="BK17" i="55"/>
  <c r="R18" i="55"/>
  <c r="Z18" i="55"/>
  <c r="AA18" i="55" s="1"/>
  <c r="S18" i="55" s="1"/>
  <c r="T18" i="55"/>
  <c r="AC18" i="55"/>
  <c r="AM18" i="55"/>
  <c r="AN18" i="55"/>
  <c r="AO18" i="55"/>
  <c r="AS18" i="55"/>
  <c r="AT18" i="55"/>
  <c r="AU18" i="55"/>
  <c r="AV18" i="55"/>
  <c r="AX18" i="55"/>
  <c r="AY18" i="55"/>
  <c r="AZ18" i="55"/>
  <c r="BA18" i="55"/>
  <c r="BB18" i="55"/>
  <c r="BC18" i="55"/>
  <c r="BD18" i="55"/>
  <c r="BE18" i="55"/>
  <c r="BF18" i="55"/>
  <c r="BG18" i="55"/>
  <c r="BH18" i="55"/>
  <c r="BI18" i="55"/>
  <c r="BJ18" i="55"/>
  <c r="BK18" i="55"/>
  <c r="R19" i="55"/>
  <c r="Z19" i="55"/>
  <c r="T19" i="55"/>
  <c r="AC19" i="55"/>
  <c r="AD19" i="55" s="1"/>
  <c r="U19" i="55" s="1"/>
  <c r="AM19" i="55"/>
  <c r="AN19" i="55"/>
  <c r="AO19" i="55"/>
  <c r="AS19" i="55"/>
  <c r="AT19" i="55"/>
  <c r="AU19" i="55"/>
  <c r="AV19" i="55"/>
  <c r="AX19" i="55"/>
  <c r="AY19" i="55"/>
  <c r="AZ19" i="55"/>
  <c r="BA19" i="55"/>
  <c r="BB19" i="55"/>
  <c r="BC19" i="55"/>
  <c r="BD19" i="55"/>
  <c r="BE19" i="55"/>
  <c r="BF19" i="55"/>
  <c r="BG19" i="55"/>
  <c r="BH19" i="55"/>
  <c r="BI19" i="55"/>
  <c r="BJ19" i="55"/>
  <c r="BK19" i="55"/>
  <c r="AF27" i="55"/>
  <c r="AF28" i="55"/>
  <c r="AF29" i="55"/>
  <c r="AF30" i="55"/>
  <c r="AF31" i="55"/>
  <c r="AF32" i="55"/>
  <c r="AF33" i="55"/>
  <c r="AF34" i="55"/>
  <c r="AF35" i="55"/>
  <c r="AF36" i="55"/>
  <c r="AF37" i="55"/>
  <c r="AG27" i="55"/>
  <c r="AG28" i="55"/>
  <c r="AG29" i="55"/>
  <c r="AG30" i="55"/>
  <c r="AG31" i="55"/>
  <c r="AG32" i="55"/>
  <c r="AG33" i="55"/>
  <c r="AG34" i="55"/>
  <c r="AG35" i="55"/>
  <c r="AG36" i="55"/>
  <c r="AG37" i="55"/>
  <c r="Q23" i="55"/>
  <c r="Z23" i="55"/>
  <c r="S23" i="55"/>
  <c r="AA23" i="55"/>
  <c r="Q24" i="55"/>
  <c r="Z24" i="55"/>
  <c r="S24" i="55"/>
  <c r="AA24" i="55"/>
  <c r="Q25" i="55"/>
  <c r="Z25" i="55"/>
  <c r="S25" i="55"/>
  <c r="AA25" i="55"/>
  <c r="A27" i="55"/>
  <c r="B27" i="55"/>
  <c r="C27" i="55"/>
  <c r="D27" i="55"/>
  <c r="E27" i="55"/>
  <c r="F27" i="55"/>
  <c r="G27" i="55"/>
  <c r="H27" i="55"/>
  <c r="I27" i="55"/>
  <c r="J27" i="55"/>
  <c r="K27" i="55"/>
  <c r="L27" i="55"/>
  <c r="M27" i="55"/>
  <c r="N27" i="55"/>
  <c r="O27" i="55"/>
  <c r="AW47" i="54"/>
  <c r="R9" i="54"/>
  <c r="Z9" i="54"/>
  <c r="T9" i="54"/>
  <c r="AC9" i="54"/>
  <c r="AM9" i="54"/>
  <c r="AN9" i="54"/>
  <c r="AO9" i="54"/>
  <c r="AS9" i="54"/>
  <c r="AT9" i="54"/>
  <c r="AU9" i="54"/>
  <c r="AV9" i="54"/>
  <c r="AX9" i="54"/>
  <c r="AY9" i="54"/>
  <c r="AZ9" i="54"/>
  <c r="BA9" i="54"/>
  <c r="BB9" i="54"/>
  <c r="BC9" i="54"/>
  <c r="BD9" i="54"/>
  <c r="BE9" i="54"/>
  <c r="BF9" i="54"/>
  <c r="BG9" i="54"/>
  <c r="BH9" i="54"/>
  <c r="BI9" i="54"/>
  <c r="BJ9" i="54"/>
  <c r="BK9" i="54"/>
  <c r="R10" i="54"/>
  <c r="Z10" i="54"/>
  <c r="T10" i="54"/>
  <c r="AC10" i="54"/>
  <c r="AM10" i="54"/>
  <c r="AN10" i="54"/>
  <c r="AO10" i="54"/>
  <c r="AS10" i="54"/>
  <c r="AT10" i="54"/>
  <c r="AU10" i="54"/>
  <c r="AV10" i="54"/>
  <c r="AX10" i="54"/>
  <c r="AY10" i="54"/>
  <c r="AZ10" i="54"/>
  <c r="BA10" i="54"/>
  <c r="BB10" i="54"/>
  <c r="BC10" i="54"/>
  <c r="BD10" i="54"/>
  <c r="BE10" i="54"/>
  <c r="BF10" i="54"/>
  <c r="BG10" i="54"/>
  <c r="BH10" i="54"/>
  <c r="BI10" i="54"/>
  <c r="BJ10" i="54"/>
  <c r="BK10" i="54"/>
  <c r="R11" i="54"/>
  <c r="Z11" i="54"/>
  <c r="T11" i="54"/>
  <c r="AC11" i="54"/>
  <c r="AM11" i="54"/>
  <c r="AN11" i="54"/>
  <c r="AO11" i="54"/>
  <c r="AS11" i="54"/>
  <c r="AT11" i="54"/>
  <c r="AU11" i="54"/>
  <c r="AV11" i="54"/>
  <c r="AX11" i="54"/>
  <c r="AY11" i="54"/>
  <c r="AZ11" i="54"/>
  <c r="BA11" i="54"/>
  <c r="BB11" i="54"/>
  <c r="BC11" i="54"/>
  <c r="BD11" i="54"/>
  <c r="BE11" i="54"/>
  <c r="BF11" i="54"/>
  <c r="BG11" i="54"/>
  <c r="BH11" i="54"/>
  <c r="BI11" i="54"/>
  <c r="BJ11" i="54"/>
  <c r="BK11" i="54"/>
  <c r="R12" i="54"/>
  <c r="Z12" i="54"/>
  <c r="AA12" i="54" s="1"/>
  <c r="S12" i="54" s="1"/>
  <c r="T12" i="54"/>
  <c r="AC12" i="54"/>
  <c r="AM12" i="54"/>
  <c r="AN12" i="54"/>
  <c r="AO12" i="54"/>
  <c r="AS12" i="54"/>
  <c r="AT12" i="54"/>
  <c r="AU12" i="54"/>
  <c r="AV12" i="54"/>
  <c r="AX12" i="54"/>
  <c r="AY12" i="54"/>
  <c r="AZ12" i="54"/>
  <c r="BA12" i="54"/>
  <c r="BB12" i="54"/>
  <c r="BC12" i="54"/>
  <c r="BD12" i="54"/>
  <c r="BE12" i="54"/>
  <c r="BF12" i="54"/>
  <c r="BG12" i="54"/>
  <c r="BH12" i="54"/>
  <c r="BI12" i="54"/>
  <c r="BJ12" i="54"/>
  <c r="BK12" i="54"/>
  <c r="R13" i="54"/>
  <c r="Z13" i="54"/>
  <c r="T13" i="54"/>
  <c r="AC13" i="54"/>
  <c r="AM13" i="54"/>
  <c r="AN13" i="54"/>
  <c r="AO13" i="54"/>
  <c r="AS13" i="54"/>
  <c r="AT13" i="54"/>
  <c r="AU13" i="54"/>
  <c r="AV13" i="54"/>
  <c r="AX13" i="54"/>
  <c r="AY13" i="54"/>
  <c r="AZ13" i="54"/>
  <c r="BA13" i="54"/>
  <c r="BB13" i="54"/>
  <c r="BC13" i="54"/>
  <c r="BD13" i="54"/>
  <c r="BE13" i="54"/>
  <c r="BF13" i="54"/>
  <c r="BG13" i="54"/>
  <c r="BH13" i="54"/>
  <c r="BI13" i="54"/>
  <c r="BJ13" i="54"/>
  <c r="BK13" i="54"/>
  <c r="R14" i="54"/>
  <c r="Z14" i="54"/>
  <c r="T14" i="54"/>
  <c r="AC14" i="54"/>
  <c r="AD14" i="54" s="1"/>
  <c r="U14" i="54" s="1"/>
  <c r="AM14" i="54"/>
  <c r="AN14" i="54"/>
  <c r="AO14" i="54"/>
  <c r="AS14" i="54"/>
  <c r="AT14" i="54"/>
  <c r="AU14" i="54"/>
  <c r="AV14" i="54"/>
  <c r="AX14" i="54"/>
  <c r="AY14" i="54"/>
  <c r="AZ14" i="54"/>
  <c r="BA14" i="54"/>
  <c r="BB14" i="54"/>
  <c r="BC14" i="54"/>
  <c r="BD14" i="54"/>
  <c r="BE14" i="54"/>
  <c r="BF14" i="54"/>
  <c r="BG14" i="54"/>
  <c r="BH14" i="54"/>
  <c r="BI14" i="54"/>
  <c r="BJ14" i="54"/>
  <c r="BK14" i="54"/>
  <c r="R15" i="54"/>
  <c r="Z15" i="54"/>
  <c r="AA15" i="54"/>
  <c r="S15" i="54" s="1"/>
  <c r="T15" i="54"/>
  <c r="AD15" i="54" s="1"/>
  <c r="U15" i="54" s="1"/>
  <c r="AC15" i="54"/>
  <c r="AM15" i="54"/>
  <c r="AN15" i="54"/>
  <c r="AO15" i="54"/>
  <c r="AS15" i="54"/>
  <c r="AT15" i="54"/>
  <c r="AU15" i="54"/>
  <c r="AV15" i="54"/>
  <c r="AX15" i="54"/>
  <c r="AY15" i="54"/>
  <c r="AZ15" i="54"/>
  <c r="BA15" i="54"/>
  <c r="BB15" i="54"/>
  <c r="BC15" i="54"/>
  <c r="BD15" i="54"/>
  <c r="BE15" i="54"/>
  <c r="BF15" i="54"/>
  <c r="BG15" i="54"/>
  <c r="BH15" i="54"/>
  <c r="BI15" i="54"/>
  <c r="BJ15" i="54"/>
  <c r="BK15" i="54"/>
  <c r="R16" i="54"/>
  <c r="Z16" i="54"/>
  <c r="T16" i="54"/>
  <c r="AC16" i="54"/>
  <c r="AM16" i="54"/>
  <c r="AN16" i="54"/>
  <c r="AO16" i="54"/>
  <c r="AS16" i="54"/>
  <c r="AT16" i="54"/>
  <c r="AU16" i="54"/>
  <c r="AV16" i="54"/>
  <c r="AX16" i="54"/>
  <c r="AY16" i="54"/>
  <c r="AZ16" i="54"/>
  <c r="BA16" i="54"/>
  <c r="BB16" i="54"/>
  <c r="BC16" i="54"/>
  <c r="BD16" i="54"/>
  <c r="BE16" i="54"/>
  <c r="BF16" i="54"/>
  <c r="BG16" i="54"/>
  <c r="BH16" i="54"/>
  <c r="BI16" i="54"/>
  <c r="BJ16" i="54"/>
  <c r="BK16" i="54"/>
  <c r="R17" i="54"/>
  <c r="Z17" i="54"/>
  <c r="T17" i="54"/>
  <c r="AC17" i="54"/>
  <c r="AM17" i="54"/>
  <c r="AN17" i="54"/>
  <c r="AO17" i="54"/>
  <c r="AS17" i="54"/>
  <c r="AT17" i="54"/>
  <c r="AU17" i="54"/>
  <c r="AV17" i="54"/>
  <c r="AX17" i="54"/>
  <c r="AY17" i="54"/>
  <c r="AZ17" i="54"/>
  <c r="BA17" i="54"/>
  <c r="BB17" i="54"/>
  <c r="BC17" i="54"/>
  <c r="BD17" i="54"/>
  <c r="BE17" i="54"/>
  <c r="BF17" i="54"/>
  <c r="BG17" i="54"/>
  <c r="BH17" i="54"/>
  <c r="BI17" i="54"/>
  <c r="BJ17" i="54"/>
  <c r="BK17" i="54"/>
  <c r="R18" i="54"/>
  <c r="Z18" i="54"/>
  <c r="T18" i="54"/>
  <c r="AC18" i="54"/>
  <c r="AM18" i="54"/>
  <c r="AN18" i="54"/>
  <c r="AO18" i="54"/>
  <c r="AS18" i="54"/>
  <c r="AT18" i="54"/>
  <c r="AU18" i="54"/>
  <c r="AV18" i="54"/>
  <c r="AX18" i="54"/>
  <c r="AY18" i="54"/>
  <c r="AZ18" i="54"/>
  <c r="BA18" i="54"/>
  <c r="BB18" i="54"/>
  <c r="BC18" i="54"/>
  <c r="BD18" i="54"/>
  <c r="BE18" i="54"/>
  <c r="BF18" i="54"/>
  <c r="BG18" i="54"/>
  <c r="BH18" i="54"/>
  <c r="BI18" i="54"/>
  <c r="BJ18" i="54"/>
  <c r="BK18" i="54"/>
  <c r="R19" i="54"/>
  <c r="Z19" i="54"/>
  <c r="AA19" i="54" s="1"/>
  <c r="S19" i="54" s="1"/>
  <c r="T19" i="54"/>
  <c r="AC19" i="54"/>
  <c r="AM19" i="54"/>
  <c r="AN19" i="54"/>
  <c r="AO19" i="54"/>
  <c r="AS19" i="54"/>
  <c r="AT19" i="54"/>
  <c r="AU19" i="54"/>
  <c r="AV19" i="54"/>
  <c r="AX19" i="54"/>
  <c r="AY19" i="54"/>
  <c r="AZ19" i="54"/>
  <c r="BA19" i="54"/>
  <c r="BB19" i="54"/>
  <c r="BC19" i="54"/>
  <c r="BD19" i="54"/>
  <c r="BE19" i="54"/>
  <c r="BF19" i="54"/>
  <c r="BG19" i="54"/>
  <c r="BH19" i="54"/>
  <c r="BI19" i="54"/>
  <c r="BJ19" i="54"/>
  <c r="BK19" i="54"/>
  <c r="AF27" i="54"/>
  <c r="AF28" i="54"/>
  <c r="AF29" i="54"/>
  <c r="AF30" i="54"/>
  <c r="AF31" i="54"/>
  <c r="AF32" i="54"/>
  <c r="AF33" i="54"/>
  <c r="AF34" i="54"/>
  <c r="AF35" i="54"/>
  <c r="AF36" i="54"/>
  <c r="AF37" i="54"/>
  <c r="AG27" i="54"/>
  <c r="AG28" i="54"/>
  <c r="AG29" i="54"/>
  <c r="AG30" i="54"/>
  <c r="AG31" i="54"/>
  <c r="AG32" i="54"/>
  <c r="AG33" i="54"/>
  <c r="AG34" i="54"/>
  <c r="AG35" i="54"/>
  <c r="AG36" i="54"/>
  <c r="AG37" i="54"/>
  <c r="Q23" i="54"/>
  <c r="Z23" i="54"/>
  <c r="S23" i="54"/>
  <c r="AA23" i="54"/>
  <c r="Q24" i="54"/>
  <c r="Z24" i="54"/>
  <c r="S24" i="54"/>
  <c r="AA24" i="54"/>
  <c r="Q25" i="54"/>
  <c r="Z25" i="54"/>
  <c r="S25" i="54"/>
  <c r="AA25" i="54"/>
  <c r="A27" i="54"/>
  <c r="B27" i="54"/>
  <c r="C27" i="54"/>
  <c r="D27" i="54"/>
  <c r="E27" i="54"/>
  <c r="F27" i="54"/>
  <c r="G27" i="54"/>
  <c r="H27" i="54"/>
  <c r="I27" i="54"/>
  <c r="J27" i="54"/>
  <c r="K27" i="54"/>
  <c r="L27" i="54"/>
  <c r="M27" i="54"/>
  <c r="N27" i="54"/>
  <c r="O27" i="54"/>
  <c r="AW47" i="53"/>
  <c r="R9" i="53"/>
  <c r="Z9" i="53"/>
  <c r="T9" i="53"/>
  <c r="AC9" i="53"/>
  <c r="AM9" i="53"/>
  <c r="AN9" i="53"/>
  <c r="AO9" i="53"/>
  <c r="AS9" i="53"/>
  <c r="AT9" i="53"/>
  <c r="AU9" i="53"/>
  <c r="AV9" i="53"/>
  <c r="AX9" i="53"/>
  <c r="AY9" i="53"/>
  <c r="AZ9" i="53"/>
  <c r="BA9" i="53"/>
  <c r="BB9" i="53"/>
  <c r="BC9" i="53"/>
  <c r="BD9" i="53"/>
  <c r="BE9" i="53"/>
  <c r="BF9" i="53"/>
  <c r="BG9" i="53"/>
  <c r="BH9" i="53"/>
  <c r="BI9" i="53"/>
  <c r="BJ9" i="53"/>
  <c r="BK9" i="53"/>
  <c r="R10" i="53"/>
  <c r="Z10" i="53"/>
  <c r="T10" i="53"/>
  <c r="AC10" i="53"/>
  <c r="AM10" i="53"/>
  <c r="AN10" i="53"/>
  <c r="AO10" i="53"/>
  <c r="AS10" i="53"/>
  <c r="AT10" i="53"/>
  <c r="AU10" i="53"/>
  <c r="AV10" i="53"/>
  <c r="AX10" i="53"/>
  <c r="AY10" i="53"/>
  <c r="AZ10" i="53"/>
  <c r="BA10" i="53"/>
  <c r="BB10" i="53"/>
  <c r="BC10" i="53"/>
  <c r="BD10" i="53"/>
  <c r="BE10" i="53"/>
  <c r="BF10" i="53"/>
  <c r="BG10" i="53"/>
  <c r="BH10" i="53"/>
  <c r="BI10" i="53"/>
  <c r="BJ10" i="53"/>
  <c r="BK10" i="53"/>
  <c r="R11" i="53"/>
  <c r="Z11" i="53"/>
  <c r="T11" i="53"/>
  <c r="AC11" i="53"/>
  <c r="AM11" i="53"/>
  <c r="AN11" i="53"/>
  <c r="AO11" i="53"/>
  <c r="AS11" i="53"/>
  <c r="AT11" i="53"/>
  <c r="AU11" i="53"/>
  <c r="AV11" i="53"/>
  <c r="AX11" i="53"/>
  <c r="AY11" i="53"/>
  <c r="AZ11" i="53"/>
  <c r="BA11" i="53"/>
  <c r="BB11" i="53"/>
  <c r="BC11" i="53"/>
  <c r="BD11" i="53"/>
  <c r="BE11" i="53"/>
  <c r="BF11" i="53"/>
  <c r="BG11" i="53"/>
  <c r="BH11" i="53"/>
  <c r="BI11" i="53"/>
  <c r="BJ11" i="53"/>
  <c r="BK11" i="53"/>
  <c r="R12" i="53"/>
  <c r="Z12" i="53"/>
  <c r="T12" i="53"/>
  <c r="AC12" i="53"/>
  <c r="AM12" i="53"/>
  <c r="AN12" i="53"/>
  <c r="AO12" i="53"/>
  <c r="AS12" i="53"/>
  <c r="AT12" i="53"/>
  <c r="AU12" i="53"/>
  <c r="AV12" i="53"/>
  <c r="AX12" i="53"/>
  <c r="AY12" i="53"/>
  <c r="AZ12" i="53"/>
  <c r="BA12" i="53"/>
  <c r="BB12" i="53"/>
  <c r="BC12" i="53"/>
  <c r="BD12" i="53"/>
  <c r="BE12" i="53"/>
  <c r="BF12" i="53"/>
  <c r="BG12" i="53"/>
  <c r="BH12" i="53"/>
  <c r="BI12" i="53"/>
  <c r="BJ12" i="53"/>
  <c r="BK12" i="53"/>
  <c r="R13" i="53"/>
  <c r="Z13" i="53"/>
  <c r="T13" i="53"/>
  <c r="AC13" i="53"/>
  <c r="AM13" i="53"/>
  <c r="AN13" i="53"/>
  <c r="AO13" i="53"/>
  <c r="AS13" i="53"/>
  <c r="AT13" i="53"/>
  <c r="AU13" i="53"/>
  <c r="AV13" i="53"/>
  <c r="AX13" i="53"/>
  <c r="AY13" i="53"/>
  <c r="AZ13" i="53"/>
  <c r="BA13" i="53"/>
  <c r="BB13" i="53"/>
  <c r="BC13" i="53"/>
  <c r="BD13" i="53"/>
  <c r="BE13" i="53"/>
  <c r="BF13" i="53"/>
  <c r="BG13" i="53"/>
  <c r="BH13" i="53"/>
  <c r="BI13" i="53"/>
  <c r="BJ13" i="53"/>
  <c r="BK13" i="53"/>
  <c r="R14" i="53"/>
  <c r="Z14" i="53"/>
  <c r="T14" i="53"/>
  <c r="AC14" i="53"/>
  <c r="AM14" i="53"/>
  <c r="AN14" i="53"/>
  <c r="AO14" i="53"/>
  <c r="AS14" i="53"/>
  <c r="AT14" i="53"/>
  <c r="AU14" i="53"/>
  <c r="AV14" i="53"/>
  <c r="AX14" i="53"/>
  <c r="AY14" i="53"/>
  <c r="AZ14" i="53"/>
  <c r="BA14" i="53"/>
  <c r="BB14" i="53"/>
  <c r="BC14" i="53"/>
  <c r="BD14" i="53"/>
  <c r="BE14" i="53"/>
  <c r="BF14" i="53"/>
  <c r="BG14" i="53"/>
  <c r="BH14" i="53"/>
  <c r="BI14" i="53"/>
  <c r="BJ14" i="53"/>
  <c r="BK14" i="53"/>
  <c r="R15" i="53"/>
  <c r="Z15" i="53"/>
  <c r="T15" i="53"/>
  <c r="AC15" i="53"/>
  <c r="AM15" i="53"/>
  <c r="AN15" i="53"/>
  <c r="AO15" i="53"/>
  <c r="AS15" i="53"/>
  <c r="AT15" i="53"/>
  <c r="AU15" i="53"/>
  <c r="AV15" i="53"/>
  <c r="AX15" i="53"/>
  <c r="AY15" i="53"/>
  <c r="AZ15" i="53"/>
  <c r="BA15" i="53"/>
  <c r="BB15" i="53"/>
  <c r="BC15" i="53"/>
  <c r="BD15" i="53"/>
  <c r="BE15" i="53"/>
  <c r="BF15" i="53"/>
  <c r="BG15" i="53"/>
  <c r="BH15" i="53"/>
  <c r="BI15" i="53"/>
  <c r="BJ15" i="53"/>
  <c r="BK15" i="53"/>
  <c r="R16" i="53"/>
  <c r="Z16" i="53"/>
  <c r="T16" i="53"/>
  <c r="AC16" i="53"/>
  <c r="AM16" i="53"/>
  <c r="AN16" i="53"/>
  <c r="AO16" i="53"/>
  <c r="AS16" i="53"/>
  <c r="AT16" i="53"/>
  <c r="AU16" i="53"/>
  <c r="AV16" i="53"/>
  <c r="AX16" i="53"/>
  <c r="AY16" i="53"/>
  <c r="AZ16" i="53"/>
  <c r="BA16" i="53"/>
  <c r="BB16" i="53"/>
  <c r="BC16" i="53"/>
  <c r="BD16" i="53"/>
  <c r="BE16" i="53"/>
  <c r="BF16" i="53"/>
  <c r="BG16" i="53"/>
  <c r="BH16" i="53"/>
  <c r="BI16" i="53"/>
  <c r="BJ16" i="53"/>
  <c r="BK16" i="53"/>
  <c r="R17" i="53"/>
  <c r="Z17" i="53"/>
  <c r="T17" i="53"/>
  <c r="AC17" i="53"/>
  <c r="AM17" i="53"/>
  <c r="AN17" i="53"/>
  <c r="AO17" i="53"/>
  <c r="AS17" i="53"/>
  <c r="AT17" i="53"/>
  <c r="AU17" i="53"/>
  <c r="AV17" i="53"/>
  <c r="AX17" i="53"/>
  <c r="AY17" i="53"/>
  <c r="AZ17" i="53"/>
  <c r="BA17" i="53"/>
  <c r="BB17" i="53"/>
  <c r="BC17" i="53"/>
  <c r="BD17" i="53"/>
  <c r="BE17" i="53"/>
  <c r="BF17" i="53"/>
  <c r="BG17" i="53"/>
  <c r="BH17" i="53"/>
  <c r="BI17" i="53"/>
  <c r="BJ17" i="53"/>
  <c r="BK17" i="53"/>
  <c r="R18" i="53"/>
  <c r="Z18" i="53"/>
  <c r="T18" i="53"/>
  <c r="AC18" i="53"/>
  <c r="AM18" i="53"/>
  <c r="AN18" i="53"/>
  <c r="AO18" i="53"/>
  <c r="AS18" i="53"/>
  <c r="AT18" i="53"/>
  <c r="AU18" i="53"/>
  <c r="AV18" i="53"/>
  <c r="AX18" i="53"/>
  <c r="AY18" i="53"/>
  <c r="AZ18" i="53"/>
  <c r="BA18" i="53"/>
  <c r="BB18" i="53"/>
  <c r="BC18" i="53"/>
  <c r="BD18" i="53"/>
  <c r="BE18" i="53"/>
  <c r="BF18" i="53"/>
  <c r="BG18" i="53"/>
  <c r="BH18" i="53"/>
  <c r="BI18" i="53"/>
  <c r="BJ18" i="53"/>
  <c r="BK18" i="53"/>
  <c r="R19" i="53"/>
  <c r="Z19" i="53"/>
  <c r="T19" i="53"/>
  <c r="AC19" i="53"/>
  <c r="AM19" i="53"/>
  <c r="AN19" i="53"/>
  <c r="AO19" i="53"/>
  <c r="AS19" i="53"/>
  <c r="AT19" i="53"/>
  <c r="AU19" i="53"/>
  <c r="AV19" i="53"/>
  <c r="AX19" i="53"/>
  <c r="AY19" i="53"/>
  <c r="AZ19" i="53"/>
  <c r="BA19" i="53"/>
  <c r="BB19" i="53"/>
  <c r="BC19" i="53"/>
  <c r="BD19" i="53"/>
  <c r="BE19" i="53"/>
  <c r="BF19" i="53"/>
  <c r="BG19" i="53"/>
  <c r="BH19" i="53"/>
  <c r="BI19" i="53"/>
  <c r="BJ19" i="53"/>
  <c r="BK19" i="53"/>
  <c r="AF27" i="53"/>
  <c r="AF28" i="53"/>
  <c r="AF29" i="53"/>
  <c r="AF30" i="53"/>
  <c r="AF31" i="53"/>
  <c r="AF32" i="53"/>
  <c r="AF33" i="53"/>
  <c r="AF34" i="53"/>
  <c r="AF35" i="53"/>
  <c r="AF36" i="53"/>
  <c r="AF37" i="53"/>
  <c r="AG27" i="53"/>
  <c r="AG28" i="53"/>
  <c r="AG29" i="53"/>
  <c r="AG30" i="53"/>
  <c r="AG31" i="53"/>
  <c r="AG32" i="53"/>
  <c r="AG33" i="53"/>
  <c r="AG34" i="53"/>
  <c r="AG35" i="53"/>
  <c r="AG36" i="53"/>
  <c r="AG37" i="53"/>
  <c r="Q23" i="53"/>
  <c r="Z23" i="53"/>
  <c r="S23" i="53"/>
  <c r="AA23" i="53"/>
  <c r="Q24" i="53"/>
  <c r="Z24" i="53"/>
  <c r="AA32" i="53" s="1"/>
  <c r="R24" i="53" s="1"/>
  <c r="S24" i="53"/>
  <c r="AA24" i="53"/>
  <c r="Q25" i="53"/>
  <c r="Z25" i="53"/>
  <c r="AA33" i="53" s="1"/>
  <c r="R25" i="53" s="1"/>
  <c r="S25" i="53"/>
  <c r="AA25" i="53"/>
  <c r="A27" i="53"/>
  <c r="B27" i="53"/>
  <c r="C27" i="53"/>
  <c r="D27" i="53"/>
  <c r="E27" i="53"/>
  <c r="F27" i="53"/>
  <c r="G27" i="53"/>
  <c r="H27" i="53"/>
  <c r="I27" i="53"/>
  <c r="J27" i="53"/>
  <c r="K27" i="53"/>
  <c r="L27" i="53"/>
  <c r="M27" i="53"/>
  <c r="N27" i="53"/>
  <c r="O27" i="53"/>
  <c r="AW47" i="52"/>
  <c r="R9" i="52"/>
  <c r="Z9" i="52"/>
  <c r="AA9" i="52" s="1"/>
  <c r="S9" i="52" s="1"/>
  <c r="T9" i="52"/>
  <c r="AC9" i="52"/>
  <c r="AM9" i="52"/>
  <c r="AN9" i="52"/>
  <c r="AO9" i="52"/>
  <c r="AS9" i="52"/>
  <c r="AT9" i="52"/>
  <c r="AU9" i="52"/>
  <c r="AV9" i="52"/>
  <c r="AX9" i="52"/>
  <c r="AY9" i="52"/>
  <c r="AZ9" i="52"/>
  <c r="BA9" i="52"/>
  <c r="BB9" i="52"/>
  <c r="BC9" i="52"/>
  <c r="BD9" i="52"/>
  <c r="BE9" i="52"/>
  <c r="BF9" i="52"/>
  <c r="BG9" i="52"/>
  <c r="BH9" i="52"/>
  <c r="BI9" i="52"/>
  <c r="BJ9" i="52"/>
  <c r="BK9" i="52"/>
  <c r="R10" i="52"/>
  <c r="Z10" i="52"/>
  <c r="T10" i="52"/>
  <c r="AC10" i="52"/>
  <c r="AD10" i="52" s="1"/>
  <c r="U10" i="52" s="1"/>
  <c r="AM10" i="52"/>
  <c r="AN10" i="52"/>
  <c r="AO10" i="52"/>
  <c r="AS10" i="52"/>
  <c r="AT10" i="52"/>
  <c r="AU10" i="52"/>
  <c r="AV10" i="52"/>
  <c r="AX10" i="52"/>
  <c r="AY10" i="52"/>
  <c r="AZ10" i="52"/>
  <c r="BA10" i="52"/>
  <c r="BB10" i="52"/>
  <c r="BC10" i="52"/>
  <c r="BD10" i="52"/>
  <c r="BE10" i="52"/>
  <c r="BF10" i="52"/>
  <c r="BG10" i="52"/>
  <c r="BH10" i="52"/>
  <c r="BI10" i="52"/>
  <c r="BJ10" i="52"/>
  <c r="BK10" i="52"/>
  <c r="R11" i="52"/>
  <c r="Z11" i="52"/>
  <c r="AA11" i="52" s="1"/>
  <c r="S11" i="52" s="1"/>
  <c r="T11" i="52"/>
  <c r="AC11" i="52"/>
  <c r="AM11" i="52"/>
  <c r="AN11" i="52"/>
  <c r="AO11" i="52"/>
  <c r="AS11" i="52"/>
  <c r="AT11" i="52"/>
  <c r="AU11" i="52"/>
  <c r="AV11" i="52"/>
  <c r="AX11" i="52"/>
  <c r="AY11" i="52"/>
  <c r="AZ11" i="52"/>
  <c r="BA11" i="52"/>
  <c r="BB11" i="52"/>
  <c r="BC11" i="52"/>
  <c r="BD11" i="52"/>
  <c r="BE11" i="52"/>
  <c r="BF11" i="52"/>
  <c r="BG11" i="52"/>
  <c r="BH11" i="52"/>
  <c r="BI11" i="52"/>
  <c r="BJ11" i="52"/>
  <c r="BK11" i="52"/>
  <c r="R12" i="52"/>
  <c r="Z12" i="52"/>
  <c r="T12" i="52"/>
  <c r="AC12" i="52"/>
  <c r="AM12" i="52"/>
  <c r="AN12" i="52"/>
  <c r="AO12" i="52"/>
  <c r="AS12" i="52"/>
  <c r="AT12" i="52"/>
  <c r="AU12" i="52"/>
  <c r="AV12" i="52"/>
  <c r="AX12" i="52"/>
  <c r="AY12" i="52"/>
  <c r="AZ12" i="52"/>
  <c r="BA12" i="52"/>
  <c r="BB12" i="52"/>
  <c r="BC12" i="52"/>
  <c r="BD12" i="52"/>
  <c r="BE12" i="52"/>
  <c r="BF12" i="52"/>
  <c r="BG12" i="52"/>
  <c r="BH12" i="52"/>
  <c r="BI12" i="52"/>
  <c r="BJ12" i="52"/>
  <c r="BK12" i="52"/>
  <c r="R13" i="52"/>
  <c r="Z13" i="52"/>
  <c r="T13" i="52"/>
  <c r="AC13" i="52"/>
  <c r="AM13" i="52"/>
  <c r="AN13" i="52"/>
  <c r="AO13" i="52"/>
  <c r="AS13" i="52"/>
  <c r="AT13" i="52"/>
  <c r="AU13" i="52"/>
  <c r="AV13" i="52"/>
  <c r="AX13" i="52"/>
  <c r="AY13" i="52"/>
  <c r="AZ13" i="52"/>
  <c r="BA13" i="52"/>
  <c r="BB13" i="52"/>
  <c r="BC13" i="52"/>
  <c r="BD13" i="52"/>
  <c r="BE13" i="52"/>
  <c r="BF13" i="52"/>
  <c r="BG13" i="52"/>
  <c r="BH13" i="52"/>
  <c r="BI13" i="52"/>
  <c r="BJ13" i="52"/>
  <c r="BK13" i="52"/>
  <c r="R14" i="52"/>
  <c r="Z14" i="52"/>
  <c r="T14" i="52"/>
  <c r="AD14" i="52" s="1"/>
  <c r="U14" i="52" s="1"/>
  <c r="AC14" i="52"/>
  <c r="AM14" i="52"/>
  <c r="AN14" i="52"/>
  <c r="AO14" i="52"/>
  <c r="AS14" i="52"/>
  <c r="AT14" i="52"/>
  <c r="AU14" i="52"/>
  <c r="AV14" i="52"/>
  <c r="AX14" i="52"/>
  <c r="AY14" i="52"/>
  <c r="AZ14" i="52"/>
  <c r="BA14" i="52"/>
  <c r="BB14" i="52"/>
  <c r="BC14" i="52"/>
  <c r="BD14" i="52"/>
  <c r="BE14" i="52"/>
  <c r="BF14" i="52"/>
  <c r="BG14" i="52"/>
  <c r="BH14" i="52"/>
  <c r="BI14" i="52"/>
  <c r="BJ14" i="52"/>
  <c r="BK14" i="52"/>
  <c r="R15" i="52"/>
  <c r="Z15" i="52"/>
  <c r="AA15" i="52" s="1"/>
  <c r="S15" i="52" s="1"/>
  <c r="T15" i="52"/>
  <c r="AC15" i="52"/>
  <c r="AM15" i="52"/>
  <c r="AN15" i="52"/>
  <c r="AO15" i="52"/>
  <c r="AS15" i="52"/>
  <c r="AT15" i="52"/>
  <c r="AU15" i="52"/>
  <c r="AV15" i="52"/>
  <c r="AX15" i="52"/>
  <c r="AY15" i="52"/>
  <c r="AZ15" i="52"/>
  <c r="BA15" i="52"/>
  <c r="BB15" i="52"/>
  <c r="BC15" i="52"/>
  <c r="BD15" i="52"/>
  <c r="BE15" i="52"/>
  <c r="BF15" i="52"/>
  <c r="BG15" i="52"/>
  <c r="BH15" i="52"/>
  <c r="BI15" i="52"/>
  <c r="BJ15" i="52"/>
  <c r="BK15" i="52"/>
  <c r="R16" i="52"/>
  <c r="AA16" i="52" s="1"/>
  <c r="S16" i="52" s="1"/>
  <c r="Z16" i="52"/>
  <c r="T16" i="52"/>
  <c r="AD16" i="52" s="1"/>
  <c r="U16" i="52" s="1"/>
  <c r="AC16" i="52"/>
  <c r="AM16" i="52"/>
  <c r="AN16" i="52"/>
  <c r="AO16" i="52"/>
  <c r="AS16" i="52"/>
  <c r="AT16" i="52"/>
  <c r="AU16" i="52"/>
  <c r="AV16" i="52"/>
  <c r="AX16" i="52"/>
  <c r="AY16" i="52"/>
  <c r="AZ16" i="52"/>
  <c r="BA16" i="52"/>
  <c r="BB16" i="52"/>
  <c r="BC16" i="52"/>
  <c r="BD16" i="52"/>
  <c r="BE16" i="52"/>
  <c r="BF16" i="52"/>
  <c r="BG16" i="52"/>
  <c r="BH16" i="52"/>
  <c r="BI16" i="52"/>
  <c r="BJ16" i="52"/>
  <c r="BK16" i="52"/>
  <c r="R17" i="52"/>
  <c r="Z17" i="52"/>
  <c r="T17" i="52"/>
  <c r="AC17" i="52"/>
  <c r="AM17" i="52"/>
  <c r="AN17" i="52"/>
  <c r="AO17" i="52"/>
  <c r="AS17" i="52"/>
  <c r="AT17" i="52"/>
  <c r="AU17" i="52"/>
  <c r="AV17" i="52"/>
  <c r="AX17" i="52"/>
  <c r="AY17" i="52"/>
  <c r="AZ17" i="52"/>
  <c r="BA17" i="52"/>
  <c r="BB17" i="52"/>
  <c r="BC17" i="52"/>
  <c r="BD17" i="52"/>
  <c r="BE17" i="52"/>
  <c r="BF17" i="52"/>
  <c r="BG17" i="52"/>
  <c r="BH17" i="52"/>
  <c r="BI17" i="52"/>
  <c r="BJ17" i="52"/>
  <c r="BK17" i="52"/>
  <c r="R18" i="52"/>
  <c r="Z18" i="52"/>
  <c r="T18" i="52"/>
  <c r="AC18" i="52"/>
  <c r="AM18" i="52"/>
  <c r="AN18" i="52"/>
  <c r="AO18" i="52"/>
  <c r="AS18" i="52"/>
  <c r="AT18" i="52"/>
  <c r="AU18" i="52"/>
  <c r="AV18" i="52"/>
  <c r="AX18" i="52"/>
  <c r="AY18" i="52"/>
  <c r="AZ18" i="52"/>
  <c r="BA18" i="52"/>
  <c r="BB18" i="52"/>
  <c r="BC18" i="52"/>
  <c r="BD18" i="52"/>
  <c r="BE18" i="52"/>
  <c r="BF18" i="52"/>
  <c r="BG18" i="52"/>
  <c r="BH18" i="52"/>
  <c r="BI18" i="52"/>
  <c r="BJ18" i="52"/>
  <c r="BK18" i="52"/>
  <c r="R19" i="52"/>
  <c r="Z19" i="52"/>
  <c r="T19" i="52"/>
  <c r="AC19" i="52"/>
  <c r="AD19" i="52" s="1"/>
  <c r="U19" i="52" s="1"/>
  <c r="AM19" i="52"/>
  <c r="AN19" i="52"/>
  <c r="AO19" i="52"/>
  <c r="AS19" i="52"/>
  <c r="AT19" i="52"/>
  <c r="AU19" i="52"/>
  <c r="AV19" i="52"/>
  <c r="AX19" i="52"/>
  <c r="AY19" i="52"/>
  <c r="AZ19" i="52"/>
  <c r="BA19" i="52"/>
  <c r="BB19" i="52"/>
  <c r="BC19" i="52"/>
  <c r="BD19" i="52"/>
  <c r="BE19" i="52"/>
  <c r="BF19" i="52"/>
  <c r="BG19" i="52"/>
  <c r="BH19" i="52"/>
  <c r="BI19" i="52"/>
  <c r="BJ19" i="52"/>
  <c r="BK19" i="52"/>
  <c r="AF27" i="52"/>
  <c r="AF28" i="52"/>
  <c r="AF29" i="52"/>
  <c r="AF30" i="52"/>
  <c r="AF31" i="52"/>
  <c r="AF32" i="52"/>
  <c r="AF33" i="52"/>
  <c r="AF34" i="52"/>
  <c r="AF35" i="52"/>
  <c r="AF36" i="52"/>
  <c r="AF37" i="52"/>
  <c r="AG27" i="52"/>
  <c r="AG28" i="52"/>
  <c r="AG29" i="52"/>
  <c r="AG30" i="52"/>
  <c r="AG31" i="52"/>
  <c r="AG32" i="52"/>
  <c r="AG33" i="52"/>
  <c r="AG34" i="52"/>
  <c r="AG35" i="52"/>
  <c r="AG36" i="52"/>
  <c r="AG37" i="52"/>
  <c r="Q23" i="52"/>
  <c r="Z23" i="52"/>
  <c r="S23" i="52"/>
  <c r="AA23" i="52"/>
  <c r="Q24" i="52"/>
  <c r="Z24" i="52"/>
  <c r="S24" i="52"/>
  <c r="AA24" i="52"/>
  <c r="Q25" i="52"/>
  <c r="Z25" i="52"/>
  <c r="S25" i="52"/>
  <c r="AA25" i="52"/>
  <c r="A27" i="52"/>
  <c r="B27" i="52"/>
  <c r="C27" i="52"/>
  <c r="D27" i="52"/>
  <c r="E27" i="52"/>
  <c r="F27" i="52"/>
  <c r="G27" i="52"/>
  <c r="H27" i="52"/>
  <c r="I27" i="52"/>
  <c r="J27" i="52"/>
  <c r="K27" i="52"/>
  <c r="L27" i="52"/>
  <c r="M27" i="52"/>
  <c r="N27" i="52"/>
  <c r="O27" i="52"/>
  <c r="AO9" i="2"/>
  <c r="AO10" i="2"/>
  <c r="AO11" i="2"/>
  <c r="AO12" i="2"/>
  <c r="AO13" i="2"/>
  <c r="AO14" i="2"/>
  <c r="AO15" i="2"/>
  <c r="AO16" i="2"/>
  <c r="AO17" i="2"/>
  <c r="AO18" i="2"/>
  <c r="AO19" i="2"/>
  <c r="AG27" i="2"/>
  <c r="AG28" i="2"/>
  <c r="AG29" i="2"/>
  <c r="AG30" i="2"/>
  <c r="AG31" i="2"/>
  <c r="AG32" i="2"/>
  <c r="AG33" i="2"/>
  <c r="AG34" i="2"/>
  <c r="AG35" i="2"/>
  <c r="AG36" i="2"/>
  <c r="AG37" i="2"/>
  <c r="AF27" i="2"/>
  <c r="AF28" i="2"/>
  <c r="AF29" i="2"/>
  <c r="AF30" i="2"/>
  <c r="AF31" i="2"/>
  <c r="AF32" i="2"/>
  <c r="AF33" i="2"/>
  <c r="AF34" i="2"/>
  <c r="AF35" i="2"/>
  <c r="AF36" i="2"/>
  <c r="AF37" i="2"/>
  <c r="AA25" i="2"/>
  <c r="S25" i="2"/>
  <c r="Z25" i="2"/>
  <c r="Q25" i="2"/>
  <c r="AA24" i="2"/>
  <c r="S24" i="2"/>
  <c r="Z24" i="2"/>
  <c r="Q24" i="2"/>
  <c r="AA23" i="2"/>
  <c r="S23" i="2"/>
  <c r="Z23" i="2"/>
  <c r="Q23" i="2"/>
  <c r="AN9" i="2"/>
  <c r="AN10" i="2"/>
  <c r="AN11" i="2"/>
  <c r="AN12" i="2"/>
  <c r="AN13" i="2"/>
  <c r="AN14" i="2"/>
  <c r="AN15" i="2"/>
  <c r="AN16" i="2"/>
  <c r="AN17" i="2"/>
  <c r="AN18" i="2"/>
  <c r="AN19" i="2"/>
  <c r="AM9" i="2"/>
  <c r="AM10" i="2"/>
  <c r="AM11" i="2"/>
  <c r="AM12" i="2"/>
  <c r="AM13" i="2"/>
  <c r="AM14" i="2"/>
  <c r="AM15" i="2"/>
  <c r="AM16" i="2"/>
  <c r="AM17" i="2"/>
  <c r="AM18" i="2"/>
  <c r="AM19" i="2"/>
  <c r="AS9" i="2"/>
  <c r="AS10" i="2"/>
  <c r="AS11" i="2"/>
  <c r="AS12" i="2"/>
  <c r="AS13" i="2"/>
  <c r="AS14" i="2"/>
  <c r="AS15" i="2"/>
  <c r="AS16" i="2"/>
  <c r="AS17" i="2"/>
  <c r="AS18" i="2"/>
  <c r="AS19" i="2"/>
  <c r="AT9" i="2"/>
  <c r="AT10" i="2"/>
  <c r="AT11" i="2"/>
  <c r="AT12" i="2"/>
  <c r="AT13" i="2"/>
  <c r="AT14" i="2"/>
  <c r="AT15" i="2"/>
  <c r="AT16" i="2"/>
  <c r="AT17" i="2"/>
  <c r="AT18" i="2"/>
  <c r="AT19" i="2"/>
  <c r="O27" i="2"/>
  <c r="N27" i="2"/>
  <c r="M27" i="2"/>
  <c r="L27" i="2"/>
  <c r="K27" i="2"/>
  <c r="J27" i="2"/>
  <c r="I27" i="2"/>
  <c r="H27" i="2"/>
  <c r="G27" i="2"/>
  <c r="F27" i="2"/>
  <c r="E27" i="2"/>
  <c r="D27" i="2"/>
  <c r="C27" i="2"/>
  <c r="B27" i="2"/>
  <c r="A27" i="2"/>
  <c r="Z9" i="2"/>
  <c r="Z10" i="2"/>
  <c r="Z11" i="2"/>
  <c r="AA11" i="2" s="1"/>
  <c r="S11" i="2" s="1"/>
  <c r="Z12" i="2"/>
  <c r="Z13" i="2"/>
  <c r="Z14" i="2"/>
  <c r="Z15" i="2"/>
  <c r="AA15" i="2" s="1"/>
  <c r="S15" i="2" s="1"/>
  <c r="Z16" i="2"/>
  <c r="Z17" i="2"/>
  <c r="Z18" i="2"/>
  <c r="Z19" i="2"/>
  <c r="AC9" i="2"/>
  <c r="AC10" i="2"/>
  <c r="AC11" i="2"/>
  <c r="AC12" i="2"/>
  <c r="AC13" i="2"/>
  <c r="AC14" i="2"/>
  <c r="AC15" i="2"/>
  <c r="AC16" i="2"/>
  <c r="AC17" i="2"/>
  <c r="AC18" i="2"/>
  <c r="AC19" i="2"/>
  <c r="BK9" i="2"/>
  <c r="BK10" i="2"/>
  <c r="BK11" i="2"/>
  <c r="BK12" i="2"/>
  <c r="BK13" i="2"/>
  <c r="BK14" i="2"/>
  <c r="BK15" i="2"/>
  <c r="BK16" i="2"/>
  <c r="BK17" i="2"/>
  <c r="BK18" i="2"/>
  <c r="BK19" i="2"/>
  <c r="BJ9" i="2"/>
  <c r="BJ10" i="2"/>
  <c r="BJ11" i="2"/>
  <c r="BJ12" i="2"/>
  <c r="BJ13" i="2"/>
  <c r="BJ14" i="2"/>
  <c r="BJ15" i="2"/>
  <c r="BJ16" i="2"/>
  <c r="BJ17" i="2"/>
  <c r="BJ18" i="2"/>
  <c r="BJ19" i="2"/>
  <c r="BI9" i="2"/>
  <c r="BI10" i="2"/>
  <c r="BI11" i="2"/>
  <c r="BI12" i="2"/>
  <c r="BI13" i="2"/>
  <c r="BI14" i="2"/>
  <c r="BI15" i="2"/>
  <c r="BI16" i="2"/>
  <c r="BI17" i="2"/>
  <c r="BI18" i="2"/>
  <c r="BI19" i="2"/>
  <c r="BH9" i="2"/>
  <c r="BH10" i="2"/>
  <c r="BH11" i="2"/>
  <c r="BH12" i="2"/>
  <c r="BH13" i="2"/>
  <c r="BH14" i="2"/>
  <c r="BH15" i="2"/>
  <c r="BH16" i="2"/>
  <c r="BH17" i="2"/>
  <c r="BH18" i="2"/>
  <c r="BH19" i="2"/>
  <c r="BG9" i="2"/>
  <c r="BG10" i="2"/>
  <c r="BG11" i="2"/>
  <c r="BG12" i="2"/>
  <c r="BG13" i="2"/>
  <c r="BG14" i="2"/>
  <c r="BG15" i="2"/>
  <c r="BG16" i="2"/>
  <c r="BG17" i="2"/>
  <c r="BG18" i="2"/>
  <c r="BG19" i="2"/>
  <c r="BF9" i="2"/>
  <c r="BF10" i="2"/>
  <c r="BF11" i="2"/>
  <c r="BF12" i="2"/>
  <c r="BF13" i="2"/>
  <c r="BF14" i="2"/>
  <c r="BF15" i="2"/>
  <c r="BF16" i="2"/>
  <c r="BF17" i="2"/>
  <c r="BF18" i="2"/>
  <c r="BF19" i="2"/>
  <c r="BE9" i="2"/>
  <c r="BE10" i="2"/>
  <c r="BE11" i="2"/>
  <c r="BE12" i="2"/>
  <c r="BE13" i="2"/>
  <c r="BE14" i="2"/>
  <c r="BE15" i="2"/>
  <c r="BE16" i="2"/>
  <c r="BE17" i="2"/>
  <c r="BE18" i="2"/>
  <c r="BE19" i="2"/>
  <c r="BD9" i="2"/>
  <c r="BD10" i="2"/>
  <c r="BD11" i="2"/>
  <c r="BD12" i="2"/>
  <c r="BD13" i="2"/>
  <c r="BD14" i="2"/>
  <c r="BD15" i="2"/>
  <c r="BD16" i="2"/>
  <c r="BD17" i="2"/>
  <c r="BD18" i="2"/>
  <c r="BD19" i="2"/>
  <c r="BC9" i="2"/>
  <c r="BC10" i="2"/>
  <c r="BC11" i="2"/>
  <c r="BC12" i="2"/>
  <c r="BC13" i="2"/>
  <c r="BC14" i="2"/>
  <c r="BC15" i="2"/>
  <c r="BC16" i="2"/>
  <c r="BC17" i="2"/>
  <c r="BC18" i="2"/>
  <c r="BC19" i="2"/>
  <c r="BB9" i="2"/>
  <c r="BB10" i="2"/>
  <c r="BB11" i="2"/>
  <c r="BB12" i="2"/>
  <c r="BB13" i="2"/>
  <c r="BB14" i="2"/>
  <c r="BB15" i="2"/>
  <c r="BB16" i="2"/>
  <c r="BB17" i="2"/>
  <c r="BB18" i="2"/>
  <c r="BB19" i="2"/>
  <c r="BA9" i="2"/>
  <c r="BA10" i="2"/>
  <c r="BA11" i="2"/>
  <c r="BA12" i="2"/>
  <c r="BA13" i="2"/>
  <c r="BA14" i="2"/>
  <c r="BA15" i="2"/>
  <c r="BA16" i="2"/>
  <c r="BA17" i="2"/>
  <c r="BA18" i="2"/>
  <c r="BA19" i="2"/>
  <c r="AZ9" i="2"/>
  <c r="AZ10" i="2"/>
  <c r="AZ11" i="2"/>
  <c r="AZ12" i="2"/>
  <c r="AZ13" i="2"/>
  <c r="AZ14" i="2"/>
  <c r="AZ15" i="2"/>
  <c r="AZ16" i="2"/>
  <c r="AZ17" i="2"/>
  <c r="AZ18" i="2"/>
  <c r="AZ19" i="2"/>
  <c r="AY9" i="2"/>
  <c r="AY10" i="2"/>
  <c r="AY11" i="2"/>
  <c r="AY12" i="2"/>
  <c r="AY13" i="2"/>
  <c r="AY14" i="2"/>
  <c r="AY15" i="2"/>
  <c r="AY16" i="2"/>
  <c r="AY17" i="2"/>
  <c r="AY18" i="2"/>
  <c r="AY19" i="2"/>
  <c r="AX9" i="2"/>
  <c r="AX10" i="2"/>
  <c r="AX11" i="2"/>
  <c r="AX12" i="2"/>
  <c r="AX13" i="2"/>
  <c r="AX14" i="2"/>
  <c r="AX15" i="2"/>
  <c r="AX16" i="2"/>
  <c r="AX17" i="2"/>
  <c r="AX18" i="2"/>
  <c r="AX19" i="2"/>
  <c r="AV9" i="2"/>
  <c r="AV10" i="2"/>
  <c r="AV11" i="2"/>
  <c r="AV12" i="2"/>
  <c r="AV13" i="2"/>
  <c r="AV14" i="2"/>
  <c r="AV15" i="2"/>
  <c r="AV16" i="2"/>
  <c r="AV17" i="2"/>
  <c r="AV18" i="2"/>
  <c r="AV19" i="2"/>
  <c r="AU9" i="2"/>
  <c r="AU10" i="2"/>
  <c r="AU11" i="2"/>
  <c r="AU12" i="2"/>
  <c r="AU13" i="2"/>
  <c r="AU14" i="2"/>
  <c r="AU15" i="2"/>
  <c r="AU16" i="2"/>
  <c r="AU17" i="2"/>
  <c r="AU18" i="2"/>
  <c r="AU19" i="2"/>
  <c r="T19" i="2"/>
  <c r="R19" i="2"/>
  <c r="T18" i="2"/>
  <c r="R18" i="2"/>
  <c r="T17" i="2"/>
  <c r="R17" i="2"/>
  <c r="AA17" i="2" s="1"/>
  <c r="S17" i="2" s="1"/>
  <c r="T16" i="2"/>
  <c r="R16" i="2"/>
  <c r="T15" i="2"/>
  <c r="R15" i="2"/>
  <c r="T14" i="2"/>
  <c r="R14" i="2"/>
  <c r="T13" i="2"/>
  <c r="R13" i="2"/>
  <c r="AA13" i="2" s="1"/>
  <c r="S13" i="2" s="1"/>
  <c r="T12" i="2"/>
  <c r="R12" i="2"/>
  <c r="T11" i="2"/>
  <c r="R11" i="2"/>
  <c r="T10" i="2"/>
  <c r="R10" i="2"/>
  <c r="T9" i="2"/>
  <c r="R9" i="2"/>
  <c r="AA9" i="2" s="1"/>
  <c r="S9" i="2" s="1"/>
  <c r="AO9" i="1"/>
  <c r="AO10" i="1"/>
  <c r="AO11" i="1"/>
  <c r="AO12" i="1"/>
  <c r="AO13" i="1"/>
  <c r="AO14" i="1"/>
  <c r="AO15" i="1"/>
  <c r="AO16" i="1"/>
  <c r="AO17" i="1"/>
  <c r="AO18" i="1"/>
  <c r="AO19" i="1"/>
  <c r="AX35" i="1"/>
  <c r="AQ41" i="1" s="1"/>
  <c r="AU41" i="1" s="1"/>
  <c r="X21" i="1" s="1"/>
  <c r="V21" i="2" s="1"/>
  <c r="AW37" i="2" s="1"/>
  <c r="AQ42" i="2" s="1"/>
  <c r="AG27" i="1"/>
  <c r="AG28" i="1"/>
  <c r="AG29" i="1"/>
  <c r="AG30" i="1"/>
  <c r="AG31" i="1"/>
  <c r="AG32" i="1"/>
  <c r="AG33" i="1"/>
  <c r="AG34" i="1"/>
  <c r="AG35" i="1"/>
  <c r="AG36" i="1"/>
  <c r="AG37" i="1"/>
  <c r="AF27" i="1"/>
  <c r="AF28" i="1"/>
  <c r="AF29" i="1"/>
  <c r="AF30" i="1"/>
  <c r="AF31" i="1"/>
  <c r="AF32" i="1"/>
  <c r="AF33" i="1"/>
  <c r="AF34" i="1"/>
  <c r="AF35" i="1"/>
  <c r="AF36" i="1"/>
  <c r="AF37" i="1"/>
  <c r="AV35" i="1"/>
  <c r="AQ36" i="1"/>
  <c r="AA25" i="1"/>
  <c r="S25" i="1"/>
  <c r="Z25" i="1"/>
  <c r="Q25" i="1"/>
  <c r="AA24" i="1"/>
  <c r="S24" i="1"/>
  <c r="Z24" i="1"/>
  <c r="Q24" i="1"/>
  <c r="AA32" i="1" s="1"/>
  <c r="AA23" i="1"/>
  <c r="S23" i="1"/>
  <c r="Z23" i="1"/>
  <c r="Q23" i="1"/>
  <c r="AN9" i="1"/>
  <c r="AN10" i="1"/>
  <c r="AN11" i="1"/>
  <c r="AN12" i="1"/>
  <c r="AN13" i="1"/>
  <c r="AN14" i="1"/>
  <c r="AN15" i="1"/>
  <c r="AN16" i="1"/>
  <c r="AN17" i="1"/>
  <c r="AN18" i="1"/>
  <c r="AN19" i="1"/>
  <c r="AM9" i="1"/>
  <c r="AM10" i="1"/>
  <c r="AM11" i="1"/>
  <c r="AM12" i="1"/>
  <c r="AM13" i="1"/>
  <c r="AM14" i="1"/>
  <c r="AM15" i="1"/>
  <c r="AM16" i="1"/>
  <c r="AM17" i="1"/>
  <c r="AM18" i="1"/>
  <c r="AM19" i="1"/>
  <c r="AS9" i="1"/>
  <c r="AS10" i="1"/>
  <c r="AS11" i="1"/>
  <c r="AS12" i="1"/>
  <c r="AS13" i="1"/>
  <c r="AS14" i="1"/>
  <c r="AS15" i="1"/>
  <c r="AS16" i="1"/>
  <c r="AS17" i="1"/>
  <c r="AS18" i="1"/>
  <c r="AS19" i="1"/>
  <c r="AT9" i="1"/>
  <c r="AT10" i="1"/>
  <c r="AT11" i="1"/>
  <c r="AT12" i="1"/>
  <c r="AT13" i="1"/>
  <c r="AT14" i="1"/>
  <c r="AT15" i="1"/>
  <c r="AT16" i="1"/>
  <c r="AT17" i="1"/>
  <c r="AT18" i="1"/>
  <c r="AT19" i="1"/>
  <c r="O27" i="1"/>
  <c r="N27" i="1"/>
  <c r="M27" i="1"/>
  <c r="L27" i="1"/>
  <c r="K27" i="1"/>
  <c r="J27" i="1"/>
  <c r="I27" i="1"/>
  <c r="H27" i="1"/>
  <c r="G27" i="1"/>
  <c r="F27" i="1"/>
  <c r="E27" i="1"/>
  <c r="D27" i="1"/>
  <c r="C27" i="1"/>
  <c r="B27" i="1"/>
  <c r="A27" i="1"/>
  <c r="R24" i="1"/>
  <c r="Z9" i="1"/>
  <c r="Z10" i="1"/>
  <c r="Z11" i="1"/>
  <c r="Z12" i="1"/>
  <c r="Z13" i="1"/>
  <c r="Z14" i="1"/>
  <c r="Z15" i="1"/>
  <c r="Z16" i="1"/>
  <c r="Z17" i="1"/>
  <c r="Z18" i="1"/>
  <c r="Z19" i="1"/>
  <c r="AC9" i="1"/>
  <c r="AC10" i="1"/>
  <c r="AC11" i="1"/>
  <c r="AC12" i="1"/>
  <c r="AC13" i="1"/>
  <c r="AC14" i="1"/>
  <c r="AC15" i="1"/>
  <c r="AC16" i="1"/>
  <c r="AC17" i="1"/>
  <c r="AC18" i="1"/>
  <c r="AC19" i="1"/>
  <c r="BK9" i="1"/>
  <c r="BK10" i="1"/>
  <c r="BK11" i="1"/>
  <c r="BK12" i="1"/>
  <c r="BK13" i="1"/>
  <c r="BK14" i="1"/>
  <c r="BK15" i="1"/>
  <c r="BK16" i="1"/>
  <c r="BK17" i="1"/>
  <c r="BK18" i="1"/>
  <c r="BK19" i="1"/>
  <c r="BJ9" i="1"/>
  <c r="BJ10" i="1"/>
  <c r="BJ11" i="1"/>
  <c r="BJ12" i="1"/>
  <c r="BJ13" i="1"/>
  <c r="BJ14" i="1"/>
  <c r="BJ15" i="1"/>
  <c r="BJ16" i="1"/>
  <c r="BJ17" i="1"/>
  <c r="BJ18" i="1"/>
  <c r="BJ19" i="1"/>
  <c r="BI9" i="1"/>
  <c r="BI10" i="1"/>
  <c r="BI11" i="1"/>
  <c r="BI12" i="1"/>
  <c r="BI13" i="1"/>
  <c r="BI14" i="1"/>
  <c r="BI15" i="1"/>
  <c r="BI16" i="1"/>
  <c r="BI17" i="1"/>
  <c r="BI18" i="1"/>
  <c r="BI19" i="1"/>
  <c r="BH9" i="1"/>
  <c r="BH10" i="1"/>
  <c r="BH11" i="1"/>
  <c r="BH12" i="1"/>
  <c r="BH13" i="1"/>
  <c r="BH14" i="1"/>
  <c r="BH15" i="1"/>
  <c r="BH16" i="1"/>
  <c r="BH17" i="1"/>
  <c r="BH18" i="1"/>
  <c r="BH19" i="1"/>
  <c r="BG9" i="1"/>
  <c r="BG10" i="1"/>
  <c r="BG11" i="1"/>
  <c r="BG12" i="1"/>
  <c r="BG13" i="1"/>
  <c r="BG14" i="1"/>
  <c r="BG15" i="1"/>
  <c r="BG16" i="1"/>
  <c r="BG17" i="1"/>
  <c r="BG18" i="1"/>
  <c r="BG19" i="1"/>
  <c r="BF9" i="1"/>
  <c r="BF10" i="1"/>
  <c r="BF11" i="1"/>
  <c r="BF12" i="1"/>
  <c r="BF13" i="1"/>
  <c r="BF14" i="1"/>
  <c r="BF15" i="1"/>
  <c r="BF16" i="1"/>
  <c r="BF17" i="1"/>
  <c r="BF18" i="1"/>
  <c r="BF19" i="1"/>
  <c r="BE9" i="1"/>
  <c r="BE10" i="1"/>
  <c r="BE11" i="1"/>
  <c r="BE12" i="1"/>
  <c r="BE13" i="1"/>
  <c r="BE14" i="1"/>
  <c r="BE15" i="1"/>
  <c r="BE16" i="1"/>
  <c r="BE17" i="1"/>
  <c r="BE18" i="1"/>
  <c r="BE19" i="1"/>
  <c r="BD9" i="1"/>
  <c r="BD10" i="1"/>
  <c r="BD11" i="1"/>
  <c r="BD12" i="1"/>
  <c r="BD13" i="1"/>
  <c r="BD14" i="1"/>
  <c r="BD15" i="1"/>
  <c r="BD16" i="1"/>
  <c r="BD17" i="1"/>
  <c r="BD18" i="1"/>
  <c r="BD19" i="1"/>
  <c r="BC9" i="1"/>
  <c r="BC10" i="1"/>
  <c r="BC11" i="1"/>
  <c r="BC12" i="1"/>
  <c r="BC13" i="1"/>
  <c r="BC14" i="1"/>
  <c r="BC15" i="1"/>
  <c r="BC16" i="1"/>
  <c r="BC17" i="1"/>
  <c r="BC18" i="1"/>
  <c r="BC19" i="1"/>
  <c r="BB9" i="1"/>
  <c r="BB10" i="1"/>
  <c r="BB11" i="1"/>
  <c r="BB12" i="1"/>
  <c r="BB13" i="1"/>
  <c r="BB14" i="1"/>
  <c r="BB15" i="1"/>
  <c r="BB16" i="1"/>
  <c r="BB17" i="1"/>
  <c r="BB18" i="1"/>
  <c r="BB19" i="1"/>
  <c r="BA9" i="1"/>
  <c r="BA10" i="1"/>
  <c r="BA11" i="1"/>
  <c r="BA12" i="1"/>
  <c r="BA13" i="1"/>
  <c r="BA14" i="1"/>
  <c r="BA15" i="1"/>
  <c r="BA16" i="1"/>
  <c r="BA17" i="1"/>
  <c r="BA18" i="1"/>
  <c r="BA19" i="1"/>
  <c r="AZ9" i="1"/>
  <c r="AZ10" i="1"/>
  <c r="AZ11" i="1"/>
  <c r="AZ12" i="1"/>
  <c r="AZ13" i="1"/>
  <c r="AZ14" i="1"/>
  <c r="AZ15" i="1"/>
  <c r="AZ16" i="1"/>
  <c r="AZ17" i="1"/>
  <c r="AZ18" i="1"/>
  <c r="AZ19" i="1"/>
  <c r="AY9" i="1"/>
  <c r="AY10" i="1"/>
  <c r="AY11" i="1"/>
  <c r="AY12" i="1"/>
  <c r="AY13" i="1"/>
  <c r="AY14" i="1"/>
  <c r="AY15" i="1"/>
  <c r="AY16" i="1"/>
  <c r="AY17" i="1"/>
  <c r="AY18" i="1"/>
  <c r="AY19" i="1"/>
  <c r="AX9" i="1"/>
  <c r="AX10" i="1"/>
  <c r="AX11" i="1"/>
  <c r="AX12" i="1"/>
  <c r="AX13" i="1"/>
  <c r="AX14" i="1"/>
  <c r="AX15" i="1"/>
  <c r="AX16" i="1"/>
  <c r="AX17" i="1"/>
  <c r="AX18" i="1"/>
  <c r="AX19" i="1"/>
  <c r="AV9" i="1"/>
  <c r="AV10" i="1"/>
  <c r="AV11" i="1"/>
  <c r="AV12" i="1"/>
  <c r="AV13" i="1"/>
  <c r="AV14" i="1"/>
  <c r="AV15" i="1"/>
  <c r="AV16" i="1"/>
  <c r="AV17" i="1"/>
  <c r="AV18" i="1"/>
  <c r="AV19" i="1"/>
  <c r="AU9" i="1"/>
  <c r="AU10" i="1"/>
  <c r="AU11" i="1"/>
  <c r="AU12" i="1"/>
  <c r="AU13" i="1"/>
  <c r="AU14" i="1"/>
  <c r="AU15" i="1"/>
  <c r="AU16" i="1"/>
  <c r="AU17" i="1"/>
  <c r="AU18" i="1"/>
  <c r="AU19" i="1"/>
  <c r="T19" i="1"/>
  <c r="R19" i="1"/>
  <c r="AA19" i="1" s="1"/>
  <c r="S19" i="1" s="1"/>
  <c r="T18" i="1"/>
  <c r="R18" i="1"/>
  <c r="T17" i="1"/>
  <c r="R17" i="1"/>
  <c r="AA17" i="1" s="1"/>
  <c r="S17" i="1" s="1"/>
  <c r="T16" i="1"/>
  <c r="R16" i="1"/>
  <c r="T15" i="1"/>
  <c r="R15" i="1"/>
  <c r="T14" i="1"/>
  <c r="R14" i="1"/>
  <c r="T13" i="1"/>
  <c r="R13" i="1"/>
  <c r="AA13" i="1" s="1"/>
  <c r="S13" i="1" s="1"/>
  <c r="T12" i="1"/>
  <c r="AD12" i="1" s="1"/>
  <c r="U12" i="1" s="1"/>
  <c r="R12" i="1"/>
  <c r="T11" i="1"/>
  <c r="R11" i="1"/>
  <c r="AA11" i="1" s="1"/>
  <c r="S11" i="1" s="1"/>
  <c r="T10" i="1"/>
  <c r="R10" i="1"/>
  <c r="T9" i="1"/>
  <c r="R9" i="1"/>
  <c r="AA9" i="1" s="1"/>
  <c r="S9" i="1" s="1"/>
  <c r="H6" i="1"/>
  <c r="V41" i="72"/>
  <c r="AL23" i="72"/>
  <c r="AU21" i="59"/>
  <c r="AD9" i="59"/>
  <c r="U9" i="59" s="1"/>
  <c r="Z27" i="52"/>
  <c r="Z27" i="54"/>
  <c r="Z27" i="57"/>
  <c r="Z21" i="57"/>
  <c r="Z21" i="59"/>
  <c r="AC21" i="60"/>
  <c r="AA27" i="62"/>
  <c r="AC21" i="62"/>
  <c r="AA27" i="63"/>
  <c r="AA27" i="64"/>
  <c r="AC21" i="64"/>
  <c r="AC21" i="65"/>
  <c r="AA27" i="66"/>
  <c r="AC21" i="66"/>
  <c r="AA27" i="67"/>
  <c r="AC21" i="67"/>
  <c r="AA27" i="68"/>
  <c r="AC21" i="68"/>
  <c r="AA27" i="69"/>
  <c r="AC21" i="69"/>
  <c r="AA27" i="70"/>
  <c r="AC21" i="70"/>
  <c r="AA27" i="71"/>
  <c r="AC21" i="71"/>
  <c r="AA27" i="72"/>
  <c r="AC21" i="72"/>
  <c r="AA27" i="73"/>
  <c r="AC21" i="73"/>
  <c r="AA27" i="74"/>
  <c r="AC21" i="74"/>
  <c r="Z27" i="75"/>
  <c r="T2" i="52"/>
  <c r="T2" i="53" s="1"/>
  <c r="AR41" i="1" l="1"/>
  <c r="AS41" i="1" s="1"/>
  <c r="R29" i="1" s="1"/>
  <c r="T29" i="1" s="1"/>
  <c r="W33" i="76"/>
  <c r="AB23" i="76"/>
  <c r="R21" i="76" s="1"/>
  <c r="AK28" i="76"/>
  <c r="AV37" i="2"/>
  <c r="AQ39" i="2" s="1"/>
  <c r="AX37" i="2"/>
  <c r="AQ44" i="2" s="1"/>
  <c r="Z27" i="65"/>
  <c r="AA16" i="1"/>
  <c r="S16" i="1" s="1"/>
  <c r="AD16" i="2"/>
  <c r="U16" i="2" s="1"/>
  <c r="AA31" i="2"/>
  <c r="R23" i="2" s="1"/>
  <c r="AA33" i="52"/>
  <c r="R25" i="52" s="1"/>
  <c r="AA32" i="52"/>
  <c r="R24" i="52" s="1"/>
  <c r="Z27" i="74"/>
  <c r="Z29" i="74" s="1"/>
  <c r="Q27" i="74" s="1"/>
  <c r="BM21" i="70"/>
  <c r="AD10" i="1"/>
  <c r="U10" i="1" s="1"/>
  <c r="AD14" i="1"/>
  <c r="U14" i="1" s="1"/>
  <c r="AD11" i="2"/>
  <c r="U11" i="2" s="1"/>
  <c r="AD17" i="2"/>
  <c r="U17" i="2" s="1"/>
  <c r="AD13" i="2"/>
  <c r="U13" i="2" s="1"/>
  <c r="AA19" i="52"/>
  <c r="S19" i="52" s="1"/>
  <c r="AB31" i="53"/>
  <c r="T23" i="53" s="1"/>
  <c r="AA16" i="53"/>
  <c r="S16" i="53" s="1"/>
  <c r="AA12" i="53"/>
  <c r="S12" i="53" s="1"/>
  <c r="AD10" i="53"/>
  <c r="U10" i="53" s="1"/>
  <c r="AX21" i="62"/>
  <c r="A21" i="62" s="1"/>
  <c r="Z27" i="67"/>
  <c r="Z29" i="67" s="1"/>
  <c r="Q27" i="67" s="1"/>
  <c r="AD15" i="2"/>
  <c r="U15" i="2" s="1"/>
  <c r="AD19" i="2"/>
  <c r="U19" i="2" s="1"/>
  <c r="AA31" i="52"/>
  <c r="R23" i="52" s="1"/>
  <c r="AA12" i="52"/>
  <c r="S12" i="52" s="1"/>
  <c r="AD9" i="53"/>
  <c r="U9" i="53" s="1"/>
  <c r="AB31" i="54"/>
  <c r="T23" i="54" s="1"/>
  <c r="AD11" i="54"/>
  <c r="U11" i="54" s="1"/>
  <c r="AA9" i="54"/>
  <c r="S9" i="54" s="1"/>
  <c r="AA32" i="55"/>
  <c r="R24" i="55" s="1"/>
  <c r="Z27" i="55"/>
  <c r="Z27" i="72"/>
  <c r="Z29" i="72" s="1"/>
  <c r="Q27" i="72" s="1"/>
  <c r="W27" i="60"/>
  <c r="AR23" i="60"/>
  <c r="AA10" i="55"/>
  <c r="S10" i="55" s="1"/>
  <c r="AA32" i="56"/>
  <c r="R24" i="56" s="1"/>
  <c r="AA15" i="56"/>
  <c r="S15" i="56" s="1"/>
  <c r="AA11" i="56"/>
  <c r="S11" i="56" s="1"/>
  <c r="AB33" i="57"/>
  <c r="T25" i="57" s="1"/>
  <c r="AD18" i="58"/>
  <c r="U18" i="58" s="1"/>
  <c r="AA14" i="58"/>
  <c r="S14" i="58" s="1"/>
  <c r="AD11" i="58"/>
  <c r="U11" i="58" s="1"/>
  <c r="AA33" i="59"/>
  <c r="R25" i="59" s="1"/>
  <c r="AA18" i="59"/>
  <c r="S18" i="59" s="1"/>
  <c r="AA12" i="64"/>
  <c r="S12" i="64" s="1"/>
  <c r="AA15" i="65"/>
  <c r="S15" i="65" s="1"/>
  <c r="AB31" i="66"/>
  <c r="T23" i="66" s="1"/>
  <c r="AA32" i="67"/>
  <c r="R24" i="67" s="1"/>
  <c r="AB31" i="68"/>
  <c r="T23" i="68" s="1"/>
  <c r="Z21" i="70"/>
  <c r="AB23" i="70" s="1"/>
  <c r="BI21" i="70"/>
  <c r="L21" i="70" s="1"/>
  <c r="AB32" i="71"/>
  <c r="T24" i="71" s="1"/>
  <c r="BI21" i="72"/>
  <c r="L21" i="72" s="1"/>
  <c r="AO21" i="72"/>
  <c r="AA18" i="74"/>
  <c r="S18" i="74" s="1"/>
  <c r="AD16" i="74"/>
  <c r="U16" i="74" s="1"/>
  <c r="AA14" i="74"/>
  <c r="S14" i="74" s="1"/>
  <c r="AD12" i="74"/>
  <c r="U12" i="74" s="1"/>
  <c r="AJ21" i="74"/>
  <c r="AF21" i="74"/>
  <c r="AJ21" i="59"/>
  <c r="AF21" i="62"/>
  <c r="AG21" i="58"/>
  <c r="AA33" i="75"/>
  <c r="R25" i="75" s="1"/>
  <c r="BC21" i="75"/>
  <c r="F21" i="75" s="1"/>
  <c r="AI21" i="75"/>
  <c r="AA9" i="63"/>
  <c r="S9" i="63" s="1"/>
  <c r="BD21" i="64"/>
  <c r="G21" i="64" s="1"/>
  <c r="AA27" i="65"/>
  <c r="Z29" i="65" s="1"/>
  <c r="Q27" i="65" s="1"/>
  <c r="AD19" i="65"/>
  <c r="U19" i="65" s="1"/>
  <c r="AA16" i="67"/>
  <c r="S16" i="67" s="1"/>
  <c r="AA31" i="68"/>
  <c r="R23" i="68" s="1"/>
  <c r="AD19" i="69"/>
  <c r="U19" i="69" s="1"/>
  <c r="AA18" i="69"/>
  <c r="S18" i="69" s="1"/>
  <c r="AD16" i="69"/>
  <c r="U16" i="69" s="1"/>
  <c r="AB31" i="71"/>
  <c r="T23" i="71" s="1"/>
  <c r="AA19" i="71"/>
  <c r="S19" i="71" s="1"/>
  <c r="AD17" i="71"/>
  <c r="U17" i="71" s="1"/>
  <c r="AD13" i="71"/>
  <c r="U13" i="71" s="1"/>
  <c r="AD9" i="71"/>
  <c r="U9" i="71" s="1"/>
  <c r="AD18" i="72"/>
  <c r="U18" i="72" s="1"/>
  <c r="AD19" i="73"/>
  <c r="U19" i="73" s="1"/>
  <c r="AD16" i="73"/>
  <c r="U16" i="73" s="1"/>
  <c r="BH21" i="73"/>
  <c r="K21" i="73" s="1"/>
  <c r="AB32" i="74"/>
  <c r="T24" i="74" s="1"/>
  <c r="AD18" i="74"/>
  <c r="U18" i="74" s="1"/>
  <c r="AD14" i="74"/>
  <c r="U14" i="74" s="1"/>
  <c r="AD10" i="74"/>
  <c r="U10" i="74" s="1"/>
  <c r="AK21" i="72"/>
  <c r="AK21" i="68"/>
  <c r="AK21" i="65"/>
  <c r="V39" i="65" s="1"/>
  <c r="AK21" i="64"/>
  <c r="V39" i="64" s="1"/>
  <c r="AK21" i="61"/>
  <c r="V39" i="61" s="1"/>
  <c r="AK21" i="56"/>
  <c r="AK21" i="52"/>
  <c r="AJ21" i="68"/>
  <c r="AJ21" i="1"/>
  <c r="BM21" i="71"/>
  <c r="R34" i="71" s="1"/>
  <c r="AI21" i="58"/>
  <c r="AA31" i="75"/>
  <c r="R23" i="75" s="1"/>
  <c r="AF39" i="75"/>
  <c r="AA19" i="75"/>
  <c r="S19" i="75" s="1"/>
  <c r="AA16" i="75"/>
  <c r="S16" i="75" s="1"/>
  <c r="AD17" i="52"/>
  <c r="U17" i="52" s="1"/>
  <c r="AD15" i="52"/>
  <c r="U15" i="52" s="1"/>
  <c r="AD11" i="52"/>
  <c r="U11" i="52" s="1"/>
  <c r="AA18" i="53"/>
  <c r="S18" i="53" s="1"/>
  <c r="AA17" i="53"/>
  <c r="S17" i="53" s="1"/>
  <c r="AA14" i="53"/>
  <c r="S14" i="53" s="1"/>
  <c r="AA13" i="53"/>
  <c r="S13" i="53" s="1"/>
  <c r="AA10" i="53"/>
  <c r="S10" i="53" s="1"/>
  <c r="AA31" i="54"/>
  <c r="R23" i="54" s="1"/>
  <c r="AA18" i="54"/>
  <c r="S18" i="54" s="1"/>
  <c r="AD16" i="54"/>
  <c r="U16" i="54" s="1"/>
  <c r="AA11" i="54"/>
  <c r="S11" i="54" s="1"/>
  <c r="AB33" i="55"/>
  <c r="T25" i="55" s="1"/>
  <c r="AB31" i="55"/>
  <c r="T23" i="55" s="1"/>
  <c r="AD13" i="55"/>
  <c r="U13" i="55" s="1"/>
  <c r="AA11" i="55"/>
  <c r="S11" i="55" s="1"/>
  <c r="AB32" i="56"/>
  <c r="T24" i="56" s="1"/>
  <c r="AD11" i="56"/>
  <c r="U11" i="56" s="1"/>
  <c r="AA33" i="57"/>
  <c r="R25" i="57" s="1"/>
  <c r="AA18" i="57"/>
  <c r="S18" i="57" s="1"/>
  <c r="AD16" i="57"/>
  <c r="U16" i="57" s="1"/>
  <c r="AA15" i="57"/>
  <c r="S15" i="57" s="1"/>
  <c r="AD13" i="57"/>
  <c r="U13" i="57" s="1"/>
  <c r="AA15" i="58"/>
  <c r="S15" i="58" s="1"/>
  <c r="AD13" i="58"/>
  <c r="U13" i="58" s="1"/>
  <c r="AA11" i="58"/>
  <c r="S11" i="58" s="1"/>
  <c r="AD9" i="58"/>
  <c r="U9" i="58" s="1"/>
  <c r="AB31" i="59"/>
  <c r="T23" i="59" s="1"/>
  <c r="AA17" i="59"/>
  <c r="S17" i="59" s="1"/>
  <c r="AA14" i="59"/>
  <c r="S14" i="59" s="1"/>
  <c r="AA11" i="59"/>
  <c r="S11" i="59" s="1"/>
  <c r="AA11" i="60"/>
  <c r="S11" i="60" s="1"/>
  <c r="AD9" i="60"/>
  <c r="U9" i="60" s="1"/>
  <c r="AB33" i="61"/>
  <c r="T25" i="61" s="1"/>
  <c r="AA31" i="61"/>
  <c r="R23" i="61" s="1"/>
  <c r="AA10" i="61"/>
  <c r="S10" i="61" s="1"/>
  <c r="BA21" i="61"/>
  <c r="D21" i="61" s="1"/>
  <c r="AB31" i="62"/>
  <c r="T23" i="62" s="1"/>
  <c r="AD19" i="62"/>
  <c r="U19" i="62" s="1"/>
  <c r="AD15" i="62"/>
  <c r="U15" i="62" s="1"/>
  <c r="AB32" i="63"/>
  <c r="T24" i="63" s="1"/>
  <c r="AD17" i="63"/>
  <c r="U17" i="63" s="1"/>
  <c r="AA16" i="63"/>
  <c r="S16" i="63" s="1"/>
  <c r="AD13" i="63"/>
  <c r="U13" i="63" s="1"/>
  <c r="AD10" i="63"/>
  <c r="U10" i="63" s="1"/>
  <c r="AD15" i="64"/>
  <c r="U15" i="64" s="1"/>
  <c r="AD17" i="65"/>
  <c r="U17" i="65" s="1"/>
  <c r="AD19" i="66"/>
  <c r="U19" i="66" s="1"/>
  <c r="AD16" i="66"/>
  <c r="U16" i="66" s="1"/>
  <c r="AA11" i="67"/>
  <c r="S11" i="67" s="1"/>
  <c r="AB33" i="68"/>
  <c r="T25" i="68" s="1"/>
  <c r="AB32" i="68"/>
  <c r="T24" i="68" s="1"/>
  <c r="AA13" i="68"/>
  <c r="S13" i="68" s="1"/>
  <c r="BB21" i="68"/>
  <c r="E21" i="68" s="1"/>
  <c r="AM21" i="68"/>
  <c r="AM23" i="68" s="1"/>
  <c r="AA16" i="70"/>
  <c r="S16" i="70" s="1"/>
  <c r="AD14" i="70"/>
  <c r="U14" i="70" s="1"/>
  <c r="AA14" i="71"/>
  <c r="S14" i="71" s="1"/>
  <c r="AA10" i="71"/>
  <c r="S10" i="71" s="1"/>
  <c r="AA19" i="72"/>
  <c r="S19" i="72" s="1"/>
  <c r="AD17" i="72"/>
  <c r="U17" i="72" s="1"/>
  <c r="AD13" i="72"/>
  <c r="U13" i="72" s="1"/>
  <c r="AD9" i="72"/>
  <c r="U9" i="72" s="1"/>
  <c r="AD18" i="73"/>
  <c r="U18" i="73" s="1"/>
  <c r="AA16" i="73"/>
  <c r="S16" i="73" s="1"/>
  <c r="AA12" i="73"/>
  <c r="S12" i="73" s="1"/>
  <c r="AX21" i="73"/>
  <c r="A21" i="73" s="1"/>
  <c r="AL21" i="53"/>
  <c r="AP21" i="60"/>
  <c r="AD13" i="75"/>
  <c r="U13" i="75" s="1"/>
  <c r="AB31" i="1"/>
  <c r="T23" i="1" s="1"/>
  <c r="AA16" i="2"/>
  <c r="S16" i="2" s="1"/>
  <c r="Z27" i="56"/>
  <c r="Z27" i="59"/>
  <c r="AA27" i="61"/>
  <c r="AG39" i="54"/>
  <c r="AS21" i="58"/>
  <c r="AS23" i="58" s="1"/>
  <c r="AV21" i="64"/>
  <c r="BI21" i="65"/>
  <c r="L21" i="65" s="1"/>
  <c r="BE21" i="65"/>
  <c r="H21" i="65" s="1"/>
  <c r="BA21" i="65"/>
  <c r="D21" i="65" s="1"/>
  <c r="V37" i="59"/>
  <c r="AJ23" i="59"/>
  <c r="V29" i="58"/>
  <c r="AG23" i="58"/>
  <c r="BH21" i="55"/>
  <c r="K21" i="55" s="1"/>
  <c r="AZ21" i="55"/>
  <c r="C21" i="55" s="1"/>
  <c r="Z21" i="55"/>
  <c r="AD12" i="59"/>
  <c r="U12" i="59" s="1"/>
  <c r="AC21" i="59"/>
  <c r="AB23" i="59" s="1"/>
  <c r="BJ21" i="60"/>
  <c r="M21" i="60" s="1"/>
  <c r="BF21" i="60"/>
  <c r="I21" i="60" s="1"/>
  <c r="AC21" i="63"/>
  <c r="AV21" i="66"/>
  <c r="BJ21" i="66"/>
  <c r="M21" i="66" s="1"/>
  <c r="BF21" i="66"/>
  <c r="I21" i="66" s="1"/>
  <c r="BB21" i="66"/>
  <c r="E21" i="66" s="1"/>
  <c r="AX21" i="66"/>
  <c r="A21" i="66" s="1"/>
  <c r="AS21" i="66"/>
  <c r="AS23" i="66" s="1"/>
  <c r="V39" i="72"/>
  <c r="AK23" i="72"/>
  <c r="AD18" i="1"/>
  <c r="U18" i="1" s="1"/>
  <c r="AD12" i="2"/>
  <c r="U12" i="2" s="1"/>
  <c r="AA19" i="2"/>
  <c r="S19" i="2" s="1"/>
  <c r="AM21" i="52"/>
  <c r="AM23" i="52" s="1"/>
  <c r="AA10" i="52"/>
  <c r="S10" i="52" s="1"/>
  <c r="Z21" i="52"/>
  <c r="AM21" i="53"/>
  <c r="AM23" i="53" s="1"/>
  <c r="BK21" i="53"/>
  <c r="N21" i="53" s="1"/>
  <c r="BC21" i="53"/>
  <c r="F21" i="53" s="1"/>
  <c r="AA9" i="53"/>
  <c r="S9" i="53" s="1"/>
  <c r="Z21" i="53"/>
  <c r="AB32" i="55"/>
  <c r="T24" i="55" s="1"/>
  <c r="AA27" i="55"/>
  <c r="AN21" i="60"/>
  <c r="AN23" i="60" s="1"/>
  <c r="AD11" i="61"/>
  <c r="U11" i="61" s="1"/>
  <c r="AC21" i="61"/>
  <c r="AO21" i="67"/>
  <c r="BK21" i="70"/>
  <c r="N21" i="70" s="1"/>
  <c r="BG21" i="70"/>
  <c r="J21" i="70" s="1"/>
  <c r="BC21" i="70"/>
  <c r="F21" i="70" s="1"/>
  <c r="AY21" i="70"/>
  <c r="B21" i="70" s="1"/>
  <c r="AT21" i="70"/>
  <c r="AT23" i="70" s="1"/>
  <c r="BA21" i="70"/>
  <c r="D21" i="70" s="1"/>
  <c r="BG21" i="74"/>
  <c r="J21" i="74" s="1"/>
  <c r="AY21" i="74"/>
  <c r="B21" i="74" s="1"/>
  <c r="AP21" i="74"/>
  <c r="V41" i="69"/>
  <c r="AL23" i="69"/>
  <c r="AI21" i="72"/>
  <c r="AI21" i="64"/>
  <c r="AH21" i="59"/>
  <c r="AH23" i="59" s="1"/>
  <c r="AR21" i="57"/>
  <c r="AB33" i="1"/>
  <c r="T25" i="1" s="1"/>
  <c r="AS21" i="52"/>
  <c r="AS23" i="52" s="1"/>
  <c r="AA33" i="54"/>
  <c r="R25" i="54" s="1"/>
  <c r="AA32" i="54"/>
  <c r="R24" i="54" s="1"/>
  <c r="AT21" i="54"/>
  <c r="AT23" i="54" s="1"/>
  <c r="AA13" i="54"/>
  <c r="S13" i="54" s="1"/>
  <c r="AA33" i="56"/>
  <c r="R25" i="56" s="1"/>
  <c r="AO21" i="56"/>
  <c r="AD9" i="56"/>
  <c r="U9" i="56" s="1"/>
  <c r="AB32" i="57"/>
  <c r="T24" i="57" s="1"/>
  <c r="AA12" i="57"/>
  <c r="S12" i="57" s="1"/>
  <c r="BG21" i="57"/>
  <c r="J21" i="57" s="1"/>
  <c r="AY21" i="57"/>
  <c r="B21" i="57" s="1"/>
  <c r="AA16" i="58"/>
  <c r="S16" i="58" s="1"/>
  <c r="AN21" i="58"/>
  <c r="AN23" i="58" s="1"/>
  <c r="BK21" i="59"/>
  <c r="N21" i="59" s="1"/>
  <c r="BG21" i="59"/>
  <c r="J21" i="59" s="1"/>
  <c r="AY21" i="59"/>
  <c r="B21" i="59" s="1"/>
  <c r="AM21" i="59"/>
  <c r="AM23" i="59" s="1"/>
  <c r="AA18" i="60"/>
  <c r="S18" i="60" s="1"/>
  <c r="AD19" i="61"/>
  <c r="U19" i="61" s="1"/>
  <c r="AD15" i="61"/>
  <c r="U15" i="61" s="1"/>
  <c r="BI21" i="61"/>
  <c r="L21" i="61" s="1"/>
  <c r="AS21" i="62"/>
  <c r="AS23" i="62" s="1"/>
  <c r="AK23" i="64"/>
  <c r="BH21" i="64"/>
  <c r="K21" i="64" s="1"/>
  <c r="AZ21" i="64"/>
  <c r="C21" i="64" s="1"/>
  <c r="AD9" i="67"/>
  <c r="U9" i="67" s="1"/>
  <c r="BH21" i="68"/>
  <c r="K21" i="68" s="1"/>
  <c r="BD21" i="68"/>
  <c r="G21" i="68" s="1"/>
  <c r="AZ21" i="68"/>
  <c r="C21" i="68" s="1"/>
  <c r="AO21" i="68"/>
  <c r="AD11" i="68"/>
  <c r="U11" i="68" s="1"/>
  <c r="Z27" i="73"/>
  <c r="Z29" i="73" s="1"/>
  <c r="Q27" i="73" s="1"/>
  <c r="AL21" i="55"/>
  <c r="AL21" i="1"/>
  <c r="AJ21" i="2"/>
  <c r="AQ21" i="66"/>
  <c r="AH21" i="64"/>
  <c r="AH23" i="64" s="1"/>
  <c r="AH21" i="60"/>
  <c r="AH23" i="60" s="1"/>
  <c r="AQ21" i="75"/>
  <c r="AD11" i="1"/>
  <c r="U11" i="1" s="1"/>
  <c r="AD19" i="1"/>
  <c r="U19" i="1" s="1"/>
  <c r="AD17" i="1"/>
  <c r="U17" i="1" s="1"/>
  <c r="AD18" i="52"/>
  <c r="U18" i="52" s="1"/>
  <c r="AD12" i="52"/>
  <c r="U12" i="52" s="1"/>
  <c r="BK21" i="52"/>
  <c r="N21" i="52" s="1"/>
  <c r="BC21" i="52"/>
  <c r="F21" i="52" s="1"/>
  <c r="AS21" i="53"/>
  <c r="AS23" i="53" s="1"/>
  <c r="AD17" i="54"/>
  <c r="U17" i="54" s="1"/>
  <c r="AA12" i="55"/>
  <c r="S12" i="55" s="1"/>
  <c r="AB33" i="56"/>
  <c r="T25" i="56" s="1"/>
  <c r="AA27" i="56"/>
  <c r="AD15" i="56"/>
  <c r="U15" i="56" s="1"/>
  <c r="AA12" i="58"/>
  <c r="S12" i="58" s="1"/>
  <c r="BD21" i="58"/>
  <c r="G21" i="58" s="1"/>
  <c r="AD10" i="58"/>
  <c r="U10" i="58" s="1"/>
  <c r="BF21" i="58"/>
  <c r="I21" i="58" s="1"/>
  <c r="AA27" i="59"/>
  <c r="BC21" i="59"/>
  <c r="F21" i="59" s="1"/>
  <c r="AA19" i="59"/>
  <c r="S19" i="59" s="1"/>
  <c r="BE21" i="59"/>
  <c r="H21" i="59" s="1"/>
  <c r="AA13" i="59"/>
  <c r="S13" i="59" s="1"/>
  <c r="AA17" i="60"/>
  <c r="S17" i="60" s="1"/>
  <c r="AA10" i="60"/>
  <c r="S10" i="60" s="1"/>
  <c r="AA16" i="61"/>
  <c r="S16" i="61" s="1"/>
  <c r="BE21" i="61"/>
  <c r="H21" i="61" s="1"/>
  <c r="AD10" i="61"/>
  <c r="U10" i="61" s="1"/>
  <c r="AA18" i="62"/>
  <c r="S18" i="62" s="1"/>
  <c r="AY21" i="63"/>
  <c r="B21" i="63" s="1"/>
  <c r="AD12" i="63"/>
  <c r="U12" i="63" s="1"/>
  <c r="AA32" i="65"/>
  <c r="R24" i="65" s="1"/>
  <c r="AO21" i="65"/>
  <c r="AD12" i="66"/>
  <c r="U12" i="66" s="1"/>
  <c r="BI21" i="67"/>
  <c r="L21" i="67" s="1"/>
  <c r="BE21" i="67"/>
  <c r="H21" i="67" s="1"/>
  <c r="BA21" i="67"/>
  <c r="D21" i="67" s="1"/>
  <c r="AD17" i="68"/>
  <c r="U17" i="68" s="1"/>
  <c r="AA12" i="68"/>
  <c r="S12" i="68" s="1"/>
  <c r="AA32" i="69"/>
  <c r="R24" i="69" s="1"/>
  <c r="AD10" i="71"/>
  <c r="U10" i="71" s="1"/>
  <c r="BE21" i="72"/>
  <c r="H21" i="72" s="1"/>
  <c r="AA31" i="73"/>
  <c r="R23" i="73" s="1"/>
  <c r="AJ21" i="56"/>
  <c r="AP21" i="70"/>
  <c r="BM21" i="1"/>
  <c r="AH21" i="73"/>
  <c r="AH21" i="69"/>
  <c r="AH23" i="69" s="1"/>
  <c r="AD15" i="1"/>
  <c r="U15" i="1" s="1"/>
  <c r="BB21" i="1"/>
  <c r="E21" i="1" s="1"/>
  <c r="BJ21" i="1"/>
  <c r="M21" i="1" s="1"/>
  <c r="AD16" i="1"/>
  <c r="U16" i="1" s="1"/>
  <c r="AA15" i="1"/>
  <c r="S15" i="1" s="1"/>
  <c r="AB33" i="2"/>
  <c r="T25" i="2" s="1"/>
  <c r="AO21" i="2"/>
  <c r="AA31" i="53"/>
  <c r="R23" i="53" s="1"/>
  <c r="AD16" i="53"/>
  <c r="U16" i="53" s="1"/>
  <c r="AD12" i="53"/>
  <c r="U12" i="53" s="1"/>
  <c r="AD19" i="54"/>
  <c r="U19" i="54" s="1"/>
  <c r="AD18" i="55"/>
  <c r="U18" i="55" s="1"/>
  <c r="AD16" i="55"/>
  <c r="U16" i="55" s="1"/>
  <c r="AA14" i="55"/>
  <c r="S14" i="55" s="1"/>
  <c r="AD9" i="55"/>
  <c r="U9" i="55" s="1"/>
  <c r="AD14" i="56"/>
  <c r="U14" i="56" s="1"/>
  <c r="AA13" i="56"/>
  <c r="S13" i="56" s="1"/>
  <c r="AA19" i="57"/>
  <c r="S19" i="57" s="1"/>
  <c r="AA14" i="57"/>
  <c r="S14" i="57" s="1"/>
  <c r="AB32" i="58"/>
  <c r="T24" i="58" s="1"/>
  <c r="AB31" i="58"/>
  <c r="T23" i="58" s="1"/>
  <c r="AX21" i="58"/>
  <c r="A21" i="58" s="1"/>
  <c r="AA18" i="58"/>
  <c r="S18" i="58" s="1"/>
  <c r="AD12" i="58"/>
  <c r="U12" i="58" s="1"/>
  <c r="AD19" i="59"/>
  <c r="U19" i="59" s="1"/>
  <c r="AA15" i="59"/>
  <c r="S15" i="59" s="1"/>
  <c r="AS21" i="59"/>
  <c r="AS23" i="59" s="1"/>
  <c r="AD13" i="59"/>
  <c r="U13" i="59" s="1"/>
  <c r="AD14" i="60"/>
  <c r="U14" i="60" s="1"/>
  <c r="AA13" i="60"/>
  <c r="S13" i="60" s="1"/>
  <c r="BB21" i="60"/>
  <c r="E21" i="60" s="1"/>
  <c r="AX21" i="60"/>
  <c r="A21" i="60" s="1"/>
  <c r="AA33" i="61"/>
  <c r="R25" i="61" s="1"/>
  <c r="AA32" i="61"/>
  <c r="R24" i="61" s="1"/>
  <c r="AK23" i="61"/>
  <c r="AD16" i="61"/>
  <c r="U16" i="61" s="1"/>
  <c r="AA14" i="61"/>
  <c r="S14" i="61" s="1"/>
  <c r="AD18" i="62"/>
  <c r="U18" i="62" s="1"/>
  <c r="AD14" i="62"/>
  <c r="U14" i="62" s="1"/>
  <c r="AA11" i="62"/>
  <c r="S11" i="62" s="1"/>
  <c r="AA10" i="62"/>
  <c r="S10" i="62" s="1"/>
  <c r="AB33" i="63"/>
  <c r="T25" i="63" s="1"/>
  <c r="AD19" i="63"/>
  <c r="U19" i="63" s="1"/>
  <c r="AD15" i="63"/>
  <c r="U15" i="63" s="1"/>
  <c r="AA31" i="64"/>
  <c r="R23" i="64" s="1"/>
  <c r="AD18" i="64"/>
  <c r="U18" i="64" s="1"/>
  <c r="AK23" i="65"/>
  <c r="AA17" i="65"/>
  <c r="S17" i="65" s="1"/>
  <c r="AD13" i="65"/>
  <c r="U13" i="65" s="1"/>
  <c r="AA31" i="66"/>
  <c r="R23" i="66" s="1"/>
  <c r="AA33" i="67"/>
  <c r="R25" i="67" s="1"/>
  <c r="AD17" i="67"/>
  <c r="U17" i="67" s="1"/>
  <c r="AD10" i="67"/>
  <c r="U10" i="67" s="1"/>
  <c r="AA14" i="69"/>
  <c r="S14" i="69" s="1"/>
  <c r="BI21" i="69"/>
  <c r="L21" i="69" s="1"/>
  <c r="BA21" i="69"/>
  <c r="D21" i="69" s="1"/>
  <c r="AD10" i="69"/>
  <c r="U10" i="69" s="1"/>
  <c r="AD16" i="70"/>
  <c r="U16" i="70" s="1"/>
  <c r="AA12" i="70"/>
  <c r="S12" i="70" s="1"/>
  <c r="AD10" i="70"/>
  <c r="U10" i="70" s="1"/>
  <c r="AB33" i="71"/>
  <c r="T25" i="71" s="1"/>
  <c r="BM23" i="71"/>
  <c r="AA18" i="71"/>
  <c r="S18" i="71" s="1"/>
  <c r="BE21" i="71"/>
  <c r="H21" i="71" s="1"/>
  <c r="AO21" i="71"/>
  <c r="AD14" i="72"/>
  <c r="U14" i="72" s="1"/>
  <c r="AD10" i="72"/>
  <c r="U10" i="72" s="1"/>
  <c r="AD12" i="73"/>
  <c r="U12" i="73" s="1"/>
  <c r="AD9" i="74"/>
  <c r="U9" i="74" s="1"/>
  <c r="AL21" i="65"/>
  <c r="AL21" i="62"/>
  <c r="AL21" i="61"/>
  <c r="AL21" i="58"/>
  <c r="AK21" i="2"/>
  <c r="AF21" i="54"/>
  <c r="AF21" i="52"/>
  <c r="AD18" i="75"/>
  <c r="U18" i="75" s="1"/>
  <c r="AI21" i="56"/>
  <c r="BM21" i="75"/>
  <c r="AA18" i="64"/>
  <c r="S18" i="64" s="1"/>
  <c r="AB32" i="65"/>
  <c r="T24" i="65" s="1"/>
  <c r="AD16" i="65"/>
  <c r="U16" i="65" s="1"/>
  <c r="AD10" i="65"/>
  <c r="U10" i="65" s="1"/>
  <c r="AD9" i="65"/>
  <c r="U9" i="65" s="1"/>
  <c r="AA19" i="66"/>
  <c r="S19" i="66" s="1"/>
  <c r="AA17" i="66"/>
  <c r="S17" i="66" s="1"/>
  <c r="AA16" i="66"/>
  <c r="S16" i="66" s="1"/>
  <c r="BH21" i="66"/>
  <c r="K21" i="66" s="1"/>
  <c r="BD21" i="66"/>
  <c r="G21" i="66" s="1"/>
  <c r="AZ21" i="66"/>
  <c r="C21" i="66" s="1"/>
  <c r="AA12" i="66"/>
  <c r="S12" i="66" s="1"/>
  <c r="AD11" i="66"/>
  <c r="U11" i="66" s="1"/>
  <c r="AD19" i="67"/>
  <c r="U19" i="67" s="1"/>
  <c r="AD13" i="67"/>
  <c r="U13" i="67" s="1"/>
  <c r="AD19" i="68"/>
  <c r="U19" i="68" s="1"/>
  <c r="AA18" i="68"/>
  <c r="S18" i="68" s="1"/>
  <c r="AD16" i="68"/>
  <c r="U16" i="68" s="1"/>
  <c r="AD12" i="68"/>
  <c r="U12" i="68" s="1"/>
  <c r="AA11" i="68"/>
  <c r="S11" i="68" s="1"/>
  <c r="AA10" i="68"/>
  <c r="S10" i="68" s="1"/>
  <c r="AB32" i="69"/>
  <c r="T24" i="69" s="1"/>
  <c r="AB31" i="69"/>
  <c r="T23" i="69" s="1"/>
  <c r="AD12" i="69"/>
  <c r="U12" i="69" s="1"/>
  <c r="AD19" i="70"/>
  <c r="U19" i="70" s="1"/>
  <c r="AA17" i="70"/>
  <c r="S17" i="70" s="1"/>
  <c r="AD15" i="70"/>
  <c r="U15" i="70" s="1"/>
  <c r="AA9" i="70"/>
  <c r="S9" i="70" s="1"/>
  <c r="AA33" i="71"/>
  <c r="R25" i="71" s="1"/>
  <c r="AD18" i="71"/>
  <c r="U18" i="71" s="1"/>
  <c r="AA18" i="72"/>
  <c r="S18" i="72" s="1"/>
  <c r="AA14" i="72"/>
  <c r="S14" i="72" s="1"/>
  <c r="AA10" i="72"/>
  <c r="S10" i="72" s="1"/>
  <c r="AB31" i="73"/>
  <c r="T23" i="73" s="1"/>
  <c r="AA18" i="73"/>
  <c r="S18" i="73" s="1"/>
  <c r="AA17" i="74"/>
  <c r="S17" i="74" s="1"/>
  <c r="AA16" i="74"/>
  <c r="S16" i="74" s="1"/>
  <c r="AA13" i="74"/>
  <c r="S13" i="74" s="1"/>
  <c r="AA12" i="74"/>
  <c r="S12" i="74" s="1"/>
  <c r="AK21" i="74"/>
  <c r="AA11" i="74"/>
  <c r="S11" i="74" s="1"/>
  <c r="AL21" i="60"/>
  <c r="AK21" i="58"/>
  <c r="AJ21" i="73"/>
  <c r="AJ21" i="69"/>
  <c r="AJ21" i="55"/>
  <c r="AF21" i="70"/>
  <c r="AF21" i="69"/>
  <c r="AF21" i="68"/>
  <c r="AF21" i="67"/>
  <c r="AG21" i="70"/>
  <c r="AD12" i="75"/>
  <c r="U12" i="75" s="1"/>
  <c r="AD10" i="75"/>
  <c r="U10" i="75" s="1"/>
  <c r="AA9" i="75"/>
  <c r="S9" i="75" s="1"/>
  <c r="T2" i="54"/>
  <c r="AU21" i="1"/>
  <c r="BD21" i="1"/>
  <c r="G21" i="1" s="1"/>
  <c r="AA18" i="1"/>
  <c r="S18" i="1" s="1"/>
  <c r="AA14" i="1"/>
  <c r="S14" i="1" s="1"/>
  <c r="AA10" i="1"/>
  <c r="S10" i="1" s="1"/>
  <c r="BA21" i="2"/>
  <c r="D21" i="2" s="1"/>
  <c r="AA12" i="1"/>
  <c r="S12" i="1" s="1"/>
  <c r="AY21" i="1"/>
  <c r="B21" i="1" s="1"/>
  <c r="Z21" i="1"/>
  <c r="AX21" i="1"/>
  <c r="A21" i="1" s="1"/>
  <c r="BA21" i="1"/>
  <c r="D21" i="1" s="1"/>
  <c r="BG21" i="1"/>
  <c r="J21" i="1" s="1"/>
  <c r="BD21" i="2"/>
  <c r="G21" i="2" s="1"/>
  <c r="BH21" i="2"/>
  <c r="K21" i="2" s="1"/>
  <c r="BF21" i="1"/>
  <c r="I21" i="1" s="1"/>
  <c r="BI21" i="1"/>
  <c r="L21" i="1" s="1"/>
  <c r="AB32" i="1"/>
  <c r="T24" i="1" s="1"/>
  <c r="AA27" i="1"/>
  <c r="BC21" i="2"/>
  <c r="F21" i="2" s="1"/>
  <c r="AF39" i="2"/>
  <c r="AS21" i="1"/>
  <c r="AS23" i="1" s="1"/>
  <c r="AD9" i="2"/>
  <c r="U9" i="2" s="1"/>
  <c r="BG21" i="2"/>
  <c r="J21" i="2" s="1"/>
  <c r="BJ21" i="2"/>
  <c r="M21" i="2" s="1"/>
  <c r="AA27" i="54"/>
  <c r="Z29" i="54" s="1"/>
  <c r="Q27" i="54" s="1"/>
  <c r="AF39" i="54"/>
  <c r="AA16" i="55"/>
  <c r="S16" i="55" s="1"/>
  <c r="BE21" i="55"/>
  <c r="H21" i="55" s="1"/>
  <c r="BA21" i="55"/>
  <c r="D21" i="55" s="1"/>
  <c r="AT21" i="55"/>
  <c r="AT23" i="55" s="1"/>
  <c r="AM21" i="55"/>
  <c r="AM23" i="55" s="1"/>
  <c r="AA9" i="55"/>
  <c r="S9" i="55" s="1"/>
  <c r="AF39" i="57"/>
  <c r="BI21" i="57"/>
  <c r="L21" i="57" s="1"/>
  <c r="BE21" i="57"/>
  <c r="H21" i="57" s="1"/>
  <c r="BA21" i="57"/>
  <c r="D21" i="57" s="1"/>
  <c r="AV21" i="57"/>
  <c r="O21" i="57" s="1"/>
  <c r="AD14" i="57"/>
  <c r="U14" i="57" s="1"/>
  <c r="AD10" i="57"/>
  <c r="U10" i="57" s="1"/>
  <c r="AF39" i="58"/>
  <c r="BJ21" i="58"/>
  <c r="M21" i="58" s="1"/>
  <c r="BB21" i="58"/>
  <c r="E21" i="58" s="1"/>
  <c r="AD14" i="58"/>
  <c r="U14" i="58" s="1"/>
  <c r="AA9" i="59"/>
  <c r="S9" i="59" s="1"/>
  <c r="AD13" i="60"/>
  <c r="U13" i="60" s="1"/>
  <c r="AD10" i="60"/>
  <c r="U10" i="60" s="1"/>
  <c r="AA15" i="61"/>
  <c r="S15" i="61" s="1"/>
  <c r="AV21" i="61"/>
  <c r="AO21" i="61"/>
  <c r="BJ21" i="62"/>
  <c r="M21" i="62" s="1"/>
  <c r="BF21" i="62"/>
  <c r="I21" i="62" s="1"/>
  <c r="BB21" i="62"/>
  <c r="E21" i="62" s="1"/>
  <c r="BK21" i="63"/>
  <c r="N21" i="63" s="1"/>
  <c r="BG21" i="63"/>
  <c r="J21" i="63" s="1"/>
  <c r="BC21" i="63"/>
  <c r="F21" i="63" s="1"/>
  <c r="AM21" i="1"/>
  <c r="AM23" i="1" s="1"/>
  <c r="AN21" i="1"/>
  <c r="AN23" i="1" s="1"/>
  <c r="BI21" i="2"/>
  <c r="L21" i="2" s="1"/>
  <c r="AA18" i="2"/>
  <c r="S18" i="2" s="1"/>
  <c r="AA14" i="2"/>
  <c r="S14" i="2" s="1"/>
  <c r="AB33" i="52"/>
  <c r="T25" i="52" s="1"/>
  <c r="AB31" i="52"/>
  <c r="T23" i="52" s="1"/>
  <c r="AF39" i="52"/>
  <c r="AA18" i="52"/>
  <c r="S18" i="52" s="1"/>
  <c r="AA17" i="52"/>
  <c r="S17" i="52" s="1"/>
  <c r="AA14" i="52"/>
  <c r="S14" i="52" s="1"/>
  <c r="AN21" i="52"/>
  <c r="AN23" i="52" s="1"/>
  <c r="AA13" i="52"/>
  <c r="S13" i="52" s="1"/>
  <c r="BG21" i="52"/>
  <c r="J21" i="52" s="1"/>
  <c r="AY21" i="52"/>
  <c r="B21" i="52" s="1"/>
  <c r="AD9" i="52"/>
  <c r="U9" i="52" s="1"/>
  <c r="AA19" i="53"/>
  <c r="S19" i="53" s="1"/>
  <c r="AD18" i="53"/>
  <c r="U18" i="53" s="1"/>
  <c r="AD17" i="53"/>
  <c r="U17" i="53" s="1"/>
  <c r="AA15" i="53"/>
  <c r="S15" i="53" s="1"/>
  <c r="AD14" i="53"/>
  <c r="U14" i="53" s="1"/>
  <c r="AA11" i="53"/>
  <c r="S11" i="53" s="1"/>
  <c r="BI21" i="53"/>
  <c r="L21" i="53" s="1"/>
  <c r="BE21" i="53"/>
  <c r="H21" i="53" s="1"/>
  <c r="BA21" i="53"/>
  <c r="D21" i="53" s="1"/>
  <c r="AB33" i="54"/>
  <c r="T25" i="54" s="1"/>
  <c r="AB32" i="54"/>
  <c r="T24" i="54" s="1"/>
  <c r="AD18" i="54"/>
  <c r="U18" i="54" s="1"/>
  <c r="AA17" i="54"/>
  <c r="S17" i="54" s="1"/>
  <c r="AA16" i="54"/>
  <c r="S16" i="54" s="1"/>
  <c r="AA14" i="54"/>
  <c r="S14" i="54" s="1"/>
  <c r="AD13" i="54"/>
  <c r="U13" i="54" s="1"/>
  <c r="AD12" i="54"/>
  <c r="U12" i="54" s="1"/>
  <c r="BJ21" i="54"/>
  <c r="M21" i="54" s="1"/>
  <c r="BB21" i="54"/>
  <c r="E21" i="54" s="1"/>
  <c r="AD10" i="54"/>
  <c r="U10" i="54" s="1"/>
  <c r="AA19" i="55"/>
  <c r="S19" i="55" s="1"/>
  <c r="AA13" i="55"/>
  <c r="S13" i="55" s="1"/>
  <c r="AD12" i="55"/>
  <c r="U12" i="55" s="1"/>
  <c r="AS21" i="55"/>
  <c r="AS23" i="55" s="1"/>
  <c r="BK21" i="55"/>
  <c r="N21" i="55" s="1"/>
  <c r="AD10" i="55"/>
  <c r="U10" i="55" s="1"/>
  <c r="BF21" i="55"/>
  <c r="I21" i="55" s="1"/>
  <c r="AX21" i="55"/>
  <c r="A21" i="55" s="1"/>
  <c r="AD19" i="56"/>
  <c r="U19" i="56" s="1"/>
  <c r="AD18" i="56"/>
  <c r="U18" i="56" s="1"/>
  <c r="AA17" i="56"/>
  <c r="S17" i="56" s="1"/>
  <c r="AA16" i="56"/>
  <c r="S16" i="56" s="1"/>
  <c r="AA14" i="56"/>
  <c r="S14" i="56" s="1"/>
  <c r="AD13" i="56"/>
  <c r="U13" i="56" s="1"/>
  <c r="AD10" i="56"/>
  <c r="U10" i="56" s="1"/>
  <c r="AA9" i="56"/>
  <c r="S9" i="56" s="1"/>
  <c r="AA31" i="57"/>
  <c r="R23" i="57" s="1"/>
  <c r="AG39" i="57"/>
  <c r="AD15" i="57"/>
  <c r="U15" i="57" s="1"/>
  <c r="AD11" i="57"/>
  <c r="U11" i="57" s="1"/>
  <c r="AA27" i="58"/>
  <c r="Z29" i="58" s="1"/>
  <c r="Q27" i="58" s="1"/>
  <c r="AA33" i="58"/>
  <c r="R25" i="58" s="1"/>
  <c r="AA31" i="58"/>
  <c r="R23" i="58" s="1"/>
  <c r="AD16" i="58"/>
  <c r="U16" i="58" s="1"/>
  <c r="AD15" i="58"/>
  <c r="U15" i="58" s="1"/>
  <c r="AA10" i="58"/>
  <c r="S10" i="58" s="1"/>
  <c r="AA9" i="58"/>
  <c r="S9" i="58" s="1"/>
  <c r="AB33" i="59"/>
  <c r="T25" i="59" s="1"/>
  <c r="AA32" i="59"/>
  <c r="R24" i="59" s="1"/>
  <c r="AD18" i="59"/>
  <c r="U18" i="59" s="1"/>
  <c r="AG39" i="60"/>
  <c r="AD17" i="60"/>
  <c r="U17" i="60" s="1"/>
  <c r="AA15" i="60"/>
  <c r="S15" i="60" s="1"/>
  <c r="AD11" i="60"/>
  <c r="U11" i="60" s="1"/>
  <c r="Z27" i="61"/>
  <c r="Z29" i="61" s="1"/>
  <c r="Q27" i="61" s="1"/>
  <c r="Z21" i="61"/>
  <c r="AB23" i="61" s="1"/>
  <c r="AA19" i="61"/>
  <c r="S19" i="61" s="1"/>
  <c r="AA18" i="61"/>
  <c r="S18" i="61" s="1"/>
  <c r="AA13" i="61"/>
  <c r="S13" i="61" s="1"/>
  <c r="AA12" i="61"/>
  <c r="S12" i="61" s="1"/>
  <c r="AA11" i="61"/>
  <c r="S11" i="61" s="1"/>
  <c r="Z27" i="63"/>
  <c r="Z29" i="63" s="1"/>
  <c r="Q27" i="63" s="1"/>
  <c r="AG39" i="63"/>
  <c r="AA12" i="2"/>
  <c r="S12" i="2" s="1"/>
  <c r="AY21" i="2"/>
  <c r="B21" i="2" s="1"/>
  <c r="BB21" i="2"/>
  <c r="E21" i="2" s="1"/>
  <c r="AD18" i="2"/>
  <c r="U18" i="2" s="1"/>
  <c r="AD14" i="2"/>
  <c r="U14" i="2" s="1"/>
  <c r="AB33" i="53"/>
  <c r="T25" i="53" s="1"/>
  <c r="AD19" i="53"/>
  <c r="U19" i="53" s="1"/>
  <c r="AD15" i="53"/>
  <c r="U15" i="53" s="1"/>
  <c r="AD11" i="53"/>
  <c r="U11" i="53" s="1"/>
  <c r="AA33" i="55"/>
  <c r="R25" i="55" s="1"/>
  <c r="AA31" i="55"/>
  <c r="R23" i="55" s="1"/>
  <c r="AA17" i="55"/>
  <c r="S17" i="55" s="1"/>
  <c r="AD15" i="55"/>
  <c r="U15" i="55" s="1"/>
  <c r="BC21" i="55"/>
  <c r="F21" i="55" s="1"/>
  <c r="AA31" i="56"/>
  <c r="R23" i="56" s="1"/>
  <c r="AD19" i="57"/>
  <c r="U19" i="57" s="1"/>
  <c r="AA17" i="57"/>
  <c r="S17" i="57" s="1"/>
  <c r="AO21" i="57"/>
  <c r="BK21" i="57"/>
  <c r="N21" i="57" s="1"/>
  <c r="BC21" i="57"/>
  <c r="F21" i="57" s="1"/>
  <c r="AA13" i="57"/>
  <c r="S13" i="57" s="1"/>
  <c r="AA9" i="57"/>
  <c r="S9" i="57" s="1"/>
  <c r="AB33" i="58"/>
  <c r="T25" i="58" s="1"/>
  <c r="AA32" i="58"/>
  <c r="R24" i="58" s="1"/>
  <c r="AA17" i="58"/>
  <c r="S17" i="58" s="1"/>
  <c r="BH21" i="58"/>
  <c r="K21" i="58" s="1"/>
  <c r="AZ21" i="58"/>
  <c r="C21" i="58" s="1"/>
  <c r="AA13" i="58"/>
  <c r="S13" i="58" s="1"/>
  <c r="BI21" i="58"/>
  <c r="L21" i="58" s="1"/>
  <c r="BE21" i="58"/>
  <c r="H21" i="58" s="1"/>
  <c r="BA21" i="58"/>
  <c r="D21" i="58" s="1"/>
  <c r="AV21" i="58"/>
  <c r="AB32" i="59"/>
  <c r="T24" i="59" s="1"/>
  <c r="AD16" i="59"/>
  <c r="U16" i="59" s="1"/>
  <c r="BJ21" i="59"/>
  <c r="M21" i="59" s="1"/>
  <c r="AN21" i="59"/>
  <c r="AN23" i="59" s="1"/>
  <c r="AA12" i="59"/>
  <c r="S12" i="59" s="1"/>
  <c r="AA10" i="59"/>
  <c r="S10" i="59" s="1"/>
  <c r="BI21" i="59"/>
  <c r="L21" i="59" s="1"/>
  <c r="BA21" i="59"/>
  <c r="D21" i="59" s="1"/>
  <c r="AA19" i="60"/>
  <c r="S19" i="60" s="1"/>
  <c r="AB31" i="61"/>
  <c r="T23" i="61" s="1"/>
  <c r="AA17" i="61"/>
  <c r="S17" i="61" s="1"/>
  <c r="AD14" i="61"/>
  <c r="U14" i="61" s="1"/>
  <c r="BK21" i="61"/>
  <c r="N21" i="61" s="1"/>
  <c r="BG21" i="61"/>
  <c r="J21" i="61" s="1"/>
  <c r="BC21" i="61"/>
  <c r="F21" i="61" s="1"/>
  <c r="AY21" i="61"/>
  <c r="B21" i="61" s="1"/>
  <c r="BH21" i="61"/>
  <c r="K21" i="61" s="1"/>
  <c r="BD21" i="61"/>
  <c r="G21" i="61" s="1"/>
  <c r="AZ21" i="61"/>
  <c r="C21" i="61" s="1"/>
  <c r="AM21" i="61"/>
  <c r="AM23" i="61" s="1"/>
  <c r="AT21" i="52"/>
  <c r="AT23" i="52" s="1"/>
  <c r="BI21" i="52"/>
  <c r="L21" i="52" s="1"/>
  <c r="BE21" i="52"/>
  <c r="H21" i="52" s="1"/>
  <c r="BA21" i="52"/>
  <c r="D21" i="52" s="1"/>
  <c r="AV21" i="52"/>
  <c r="O21" i="52" s="1"/>
  <c r="AF39" i="53"/>
  <c r="AN21" i="53"/>
  <c r="AN23" i="53" s="1"/>
  <c r="BG21" i="53"/>
  <c r="J21" i="53" s="1"/>
  <c r="AY21" i="53"/>
  <c r="B21" i="53" s="1"/>
  <c r="AO21" i="53"/>
  <c r="BI21" i="54"/>
  <c r="L21" i="54" s="1"/>
  <c r="BE21" i="54"/>
  <c r="H21" i="54" s="1"/>
  <c r="BA21" i="54"/>
  <c r="D21" i="54" s="1"/>
  <c r="BI21" i="55"/>
  <c r="L21" i="55" s="1"/>
  <c r="BD21" i="55"/>
  <c r="G21" i="55" s="1"/>
  <c r="AG39" i="56"/>
  <c r="AA27" i="57"/>
  <c r="Z29" i="57" s="1"/>
  <c r="Q27" i="57" s="1"/>
  <c r="AF39" i="60"/>
  <c r="AS21" i="60"/>
  <c r="AS23" i="60" s="1"/>
  <c r="BH21" i="60"/>
  <c r="K21" i="60" s="1"/>
  <c r="BD21" i="60"/>
  <c r="G21" i="60" s="1"/>
  <c r="AZ21" i="60"/>
  <c r="C21" i="60" s="1"/>
  <c r="BI21" i="60"/>
  <c r="L21" i="60" s="1"/>
  <c r="BE21" i="60"/>
  <c r="H21" i="60" s="1"/>
  <c r="BA21" i="60"/>
  <c r="D21" i="60" s="1"/>
  <c r="AV21" i="60"/>
  <c r="AT21" i="61"/>
  <c r="AT23" i="61" s="1"/>
  <c r="AG39" i="64"/>
  <c r="BJ21" i="64"/>
  <c r="M21" i="64" s="1"/>
  <c r="BF21" i="64"/>
  <c r="I21" i="64" s="1"/>
  <c r="BB21" i="64"/>
  <c r="E21" i="64" s="1"/>
  <c r="AX21" i="64"/>
  <c r="A21" i="64" s="1"/>
  <c r="AS21" i="64"/>
  <c r="AS23" i="64" s="1"/>
  <c r="BJ21" i="65"/>
  <c r="M21" i="65" s="1"/>
  <c r="BF21" i="65"/>
  <c r="I21" i="65" s="1"/>
  <c r="BB21" i="65"/>
  <c r="E21" i="65" s="1"/>
  <c r="AX21" i="65"/>
  <c r="A21" i="65" s="1"/>
  <c r="BJ21" i="67"/>
  <c r="M21" i="67" s="1"/>
  <c r="BF21" i="67"/>
  <c r="I21" i="67" s="1"/>
  <c r="BB21" i="67"/>
  <c r="E21" i="67" s="1"/>
  <c r="AX21" i="67"/>
  <c r="A21" i="67" s="1"/>
  <c r="AG39" i="68"/>
  <c r="AV21" i="68"/>
  <c r="BH21" i="69"/>
  <c r="K21" i="69" s="1"/>
  <c r="BD21" i="69"/>
  <c r="G21" i="69" s="1"/>
  <c r="AZ21" i="69"/>
  <c r="C21" i="69" s="1"/>
  <c r="BI21" i="74"/>
  <c r="L21" i="74" s="1"/>
  <c r="BA21" i="74"/>
  <c r="D21" i="74" s="1"/>
  <c r="AT21" i="74"/>
  <c r="AT23" i="74" s="1"/>
  <c r="V37" i="73"/>
  <c r="AJ23" i="73"/>
  <c r="AD9" i="61"/>
  <c r="U9" i="61" s="1"/>
  <c r="AG39" i="62"/>
  <c r="AA17" i="62"/>
  <c r="S17" i="62" s="1"/>
  <c r="AD13" i="62"/>
  <c r="U13" i="62" s="1"/>
  <c r="AD12" i="62"/>
  <c r="U12" i="62" s="1"/>
  <c r="AD9" i="62"/>
  <c r="U9" i="62" s="1"/>
  <c r="Z21" i="63"/>
  <c r="AB23" i="63" s="1"/>
  <c r="AD11" i="63"/>
  <c r="U11" i="63" s="1"/>
  <c r="BJ21" i="63"/>
  <c r="M21" i="63" s="1"/>
  <c r="BF21" i="63"/>
  <c r="I21" i="63" s="1"/>
  <c r="BB21" i="63"/>
  <c r="E21" i="63" s="1"/>
  <c r="AX21" i="63"/>
  <c r="A21" i="63" s="1"/>
  <c r="AS21" i="63"/>
  <c r="AS23" i="63" s="1"/>
  <c r="AA33" i="64"/>
  <c r="R25" i="64" s="1"/>
  <c r="AA32" i="64"/>
  <c r="R24" i="64" s="1"/>
  <c r="AD19" i="64"/>
  <c r="U19" i="64" s="1"/>
  <c r="AA17" i="64"/>
  <c r="S17" i="64" s="1"/>
  <c r="AA16" i="64"/>
  <c r="S16" i="64" s="1"/>
  <c r="AA11" i="64"/>
  <c r="S11" i="64" s="1"/>
  <c r="AA31" i="65"/>
  <c r="R23" i="65" s="1"/>
  <c r="AG39" i="65"/>
  <c r="AA19" i="65"/>
  <c r="S19" i="65" s="1"/>
  <c r="AA18" i="65"/>
  <c r="S18" i="65" s="1"/>
  <c r="AD15" i="65"/>
  <c r="U15" i="65" s="1"/>
  <c r="AA14" i="65"/>
  <c r="S14" i="65" s="1"/>
  <c r="AA13" i="65"/>
  <c r="S13" i="65" s="1"/>
  <c r="AA9" i="65"/>
  <c r="S9" i="65" s="1"/>
  <c r="AD17" i="66"/>
  <c r="U17" i="66" s="1"/>
  <c r="AA15" i="66"/>
  <c r="S15" i="66" s="1"/>
  <c r="AD14" i="66"/>
  <c r="U14" i="66" s="1"/>
  <c r="AD13" i="66"/>
  <c r="U13" i="66" s="1"/>
  <c r="AA11" i="66"/>
  <c r="S11" i="66" s="1"/>
  <c r="AA10" i="66"/>
  <c r="S10" i="66" s="1"/>
  <c r="BI21" i="66"/>
  <c r="L21" i="66" s="1"/>
  <c r="BE21" i="66"/>
  <c r="H21" i="66" s="1"/>
  <c r="BA21" i="66"/>
  <c r="D21" i="66" s="1"/>
  <c r="AO21" i="66"/>
  <c r="AA31" i="67"/>
  <c r="R23" i="67" s="1"/>
  <c r="AG39" i="67"/>
  <c r="AA19" i="67"/>
  <c r="S19" i="67" s="1"/>
  <c r="AA18" i="67"/>
  <c r="S18" i="67" s="1"/>
  <c r="AD15" i="67"/>
  <c r="U15" i="67" s="1"/>
  <c r="AA14" i="67"/>
  <c r="S14" i="67" s="1"/>
  <c r="AA13" i="67"/>
  <c r="S13" i="67" s="1"/>
  <c r="AA9" i="67"/>
  <c r="S9" i="67" s="1"/>
  <c r="AD15" i="68"/>
  <c r="U15" i="68" s="1"/>
  <c r="AD14" i="68"/>
  <c r="U14" i="68" s="1"/>
  <c r="AD9" i="68"/>
  <c r="U9" i="68" s="1"/>
  <c r="AD17" i="69"/>
  <c r="U17" i="69" s="1"/>
  <c r="AA15" i="69"/>
  <c r="S15" i="69" s="1"/>
  <c r="AA10" i="69"/>
  <c r="S10" i="69" s="1"/>
  <c r="AV21" i="69"/>
  <c r="AO21" i="69"/>
  <c r="AA11" i="70"/>
  <c r="S11" i="70" s="1"/>
  <c r="AD9" i="70"/>
  <c r="U9" i="70" s="1"/>
  <c r="Z27" i="71"/>
  <c r="Z29" i="71" s="1"/>
  <c r="Q27" i="71" s="1"/>
  <c r="AA32" i="71"/>
  <c r="R24" i="71" s="1"/>
  <c r="BG21" i="71"/>
  <c r="J21" i="71" s="1"/>
  <c r="AY21" i="71"/>
  <c r="B21" i="71" s="1"/>
  <c r="BI21" i="71"/>
  <c r="L21" i="71" s="1"/>
  <c r="BA21" i="71"/>
  <c r="D21" i="71" s="1"/>
  <c r="BG21" i="72"/>
  <c r="J21" i="72" s="1"/>
  <c r="BF21" i="73"/>
  <c r="I21" i="73" s="1"/>
  <c r="BB21" i="73"/>
  <c r="E21" i="73" s="1"/>
  <c r="V41" i="73"/>
  <c r="AL23" i="73"/>
  <c r="V33" i="72"/>
  <c r="AI23" i="72"/>
  <c r="AI21" i="1"/>
  <c r="AH23" i="73"/>
  <c r="AG21" i="54"/>
  <c r="AG21" i="2"/>
  <c r="AR21" i="62"/>
  <c r="AR21" i="61"/>
  <c r="AR21" i="53"/>
  <c r="BK21" i="75"/>
  <c r="N21" i="75" s="1"/>
  <c r="AT21" i="75"/>
  <c r="AT23" i="75" s="1"/>
  <c r="AH21" i="75"/>
  <c r="AH23" i="75" s="1"/>
  <c r="AM21" i="62"/>
  <c r="AM23" i="62" s="1"/>
  <c r="BH21" i="62"/>
  <c r="K21" i="62" s="1"/>
  <c r="AZ21" i="62"/>
  <c r="C21" i="62" s="1"/>
  <c r="AO21" i="62"/>
  <c r="AT21" i="63"/>
  <c r="AT23" i="63" s="1"/>
  <c r="AN21" i="64"/>
  <c r="AN23" i="64" s="1"/>
  <c r="BK21" i="65"/>
  <c r="N21" i="65" s="1"/>
  <c r="BG21" i="65"/>
  <c r="J21" i="65" s="1"/>
  <c r="BC21" i="65"/>
  <c r="F21" i="65" s="1"/>
  <c r="AY21" i="65"/>
  <c r="B21" i="65" s="1"/>
  <c r="AM21" i="65"/>
  <c r="AM23" i="65" s="1"/>
  <c r="AU21" i="65"/>
  <c r="AN21" i="65"/>
  <c r="AN23" i="65" s="1"/>
  <c r="BK21" i="67"/>
  <c r="N21" i="67" s="1"/>
  <c r="BG21" i="67"/>
  <c r="J21" i="67" s="1"/>
  <c r="BC21" i="67"/>
  <c r="F21" i="67" s="1"/>
  <c r="AY21" i="67"/>
  <c r="B21" i="67" s="1"/>
  <c r="AM21" i="67"/>
  <c r="AM23" i="67" s="1"/>
  <c r="AU21" i="67"/>
  <c r="AN21" i="67"/>
  <c r="AN23" i="67" s="1"/>
  <c r="BJ21" i="68"/>
  <c r="M21" i="68" s="1"/>
  <c r="BF21" i="68"/>
  <c r="I21" i="68" s="1"/>
  <c r="AX21" i="68"/>
  <c r="A21" i="68" s="1"/>
  <c r="AS21" i="68"/>
  <c r="AS23" i="68" s="1"/>
  <c r="BK21" i="69"/>
  <c r="N21" i="69" s="1"/>
  <c r="BG21" i="69"/>
  <c r="J21" i="69" s="1"/>
  <c r="BC21" i="69"/>
  <c r="F21" i="69" s="1"/>
  <c r="AY21" i="69"/>
  <c r="B21" i="69" s="1"/>
  <c r="BE21" i="70"/>
  <c r="H21" i="70" s="1"/>
  <c r="BJ21" i="73"/>
  <c r="M21" i="73" s="1"/>
  <c r="BN21" i="74"/>
  <c r="BN21" i="71"/>
  <c r="V31" i="60"/>
  <c r="V33" i="75"/>
  <c r="AI23" i="75"/>
  <c r="AA9" i="61"/>
  <c r="S9" i="61" s="1"/>
  <c r="AD17" i="62"/>
  <c r="U17" i="62" s="1"/>
  <c r="AA13" i="62"/>
  <c r="S13" i="62" s="1"/>
  <c r="AA12" i="62"/>
  <c r="S12" i="62" s="1"/>
  <c r="AD11" i="62"/>
  <c r="U11" i="62" s="1"/>
  <c r="AA19" i="63"/>
  <c r="S19" i="63" s="1"/>
  <c r="AA15" i="63"/>
  <c r="S15" i="63" s="1"/>
  <c r="AA12" i="63"/>
  <c r="S12" i="63" s="1"/>
  <c r="AA11" i="63"/>
  <c r="S11" i="63" s="1"/>
  <c r="BI21" i="63"/>
  <c r="L21" i="63" s="1"/>
  <c r="BE21" i="63"/>
  <c r="H21" i="63" s="1"/>
  <c r="BA21" i="63"/>
  <c r="D21" i="63" s="1"/>
  <c r="AD9" i="63"/>
  <c r="U9" i="63" s="1"/>
  <c r="AB33" i="64"/>
  <c r="T25" i="64" s="1"/>
  <c r="AB32" i="64"/>
  <c r="T24" i="64" s="1"/>
  <c r="AA19" i="64"/>
  <c r="S19" i="64" s="1"/>
  <c r="AD17" i="64"/>
  <c r="U17" i="64" s="1"/>
  <c r="AD16" i="64"/>
  <c r="U16" i="64" s="1"/>
  <c r="AB31" i="65"/>
  <c r="T23" i="65" s="1"/>
  <c r="AD18" i="65"/>
  <c r="U18" i="65" s="1"/>
  <c r="AD14" i="65"/>
  <c r="U14" i="65" s="1"/>
  <c r="AG39" i="66"/>
  <c r="AD15" i="66"/>
  <c r="U15" i="66" s="1"/>
  <c r="AA14" i="66"/>
  <c r="S14" i="66" s="1"/>
  <c r="AA13" i="66"/>
  <c r="S13" i="66" s="1"/>
  <c r="AD10" i="66"/>
  <c r="U10" i="66" s="1"/>
  <c r="BK21" i="66"/>
  <c r="N21" i="66" s="1"/>
  <c r="BG21" i="66"/>
  <c r="J21" i="66" s="1"/>
  <c r="BC21" i="66"/>
  <c r="F21" i="66" s="1"/>
  <c r="AY21" i="66"/>
  <c r="B21" i="66" s="1"/>
  <c r="AM21" i="66"/>
  <c r="AM23" i="66" s="1"/>
  <c r="AB31" i="67"/>
  <c r="T23" i="67" s="1"/>
  <c r="AD18" i="67"/>
  <c r="U18" i="67" s="1"/>
  <c r="AD14" i="67"/>
  <c r="U14" i="67" s="1"/>
  <c r="AA17" i="68"/>
  <c r="S17" i="68" s="1"/>
  <c r="AA15" i="68"/>
  <c r="S15" i="68" s="1"/>
  <c r="AA14" i="68"/>
  <c r="S14" i="68" s="1"/>
  <c r="Z27" i="69"/>
  <c r="Z29" i="69" s="1"/>
  <c r="Q27" i="69" s="1"/>
  <c r="Z21" i="69"/>
  <c r="AB23" i="69" s="1"/>
  <c r="AA17" i="69"/>
  <c r="S17" i="69" s="1"/>
  <c r="AD15" i="69"/>
  <c r="U15" i="69" s="1"/>
  <c r="AA11" i="69"/>
  <c r="S11" i="69" s="1"/>
  <c r="AM21" i="69"/>
  <c r="AM23" i="69" s="1"/>
  <c r="Z27" i="70"/>
  <c r="Z29" i="70" s="1"/>
  <c r="Q27" i="70" s="1"/>
  <c r="AB33" i="70"/>
  <c r="T25" i="70" s="1"/>
  <c r="AB32" i="70"/>
  <c r="T24" i="70" s="1"/>
  <c r="AA31" i="70"/>
  <c r="R23" i="70" s="1"/>
  <c r="AG39" i="70"/>
  <c r="AA19" i="70"/>
  <c r="S19" i="70" s="1"/>
  <c r="AD17" i="70"/>
  <c r="U17" i="70" s="1"/>
  <c r="AA15" i="70"/>
  <c r="S15" i="70" s="1"/>
  <c r="AD13" i="70"/>
  <c r="U13" i="70" s="1"/>
  <c r="AD11" i="70"/>
  <c r="U11" i="70" s="1"/>
  <c r="AA10" i="70"/>
  <c r="S10" i="70" s="1"/>
  <c r="BA21" i="72"/>
  <c r="D21" i="72" s="1"/>
  <c r="AZ21" i="73"/>
  <c r="C21" i="73" s="1"/>
  <c r="BM21" i="74"/>
  <c r="AQ21" i="74"/>
  <c r="AP21" i="68"/>
  <c r="AP21" i="66"/>
  <c r="AI21" i="66"/>
  <c r="AR46" i="1"/>
  <c r="AS46" i="1" s="1"/>
  <c r="R31" i="1" s="1"/>
  <c r="T31" i="1" s="1"/>
  <c r="AU46" i="1"/>
  <c r="AD19" i="71"/>
  <c r="U19" i="71" s="1"/>
  <c r="AA17" i="71"/>
  <c r="S17" i="71" s="1"/>
  <c r="AD16" i="71"/>
  <c r="U16" i="71" s="1"/>
  <c r="AD15" i="71"/>
  <c r="U15" i="71" s="1"/>
  <c r="AA13" i="71"/>
  <c r="S13" i="71" s="1"/>
  <c r="AD12" i="71"/>
  <c r="U12" i="71" s="1"/>
  <c r="AD11" i="71"/>
  <c r="U11" i="71" s="1"/>
  <c r="AA9" i="71"/>
  <c r="S9" i="71" s="1"/>
  <c r="AB33" i="72"/>
  <c r="T25" i="72" s="1"/>
  <c r="AB32" i="72"/>
  <c r="T24" i="72" s="1"/>
  <c r="AA31" i="72"/>
  <c r="R23" i="72" s="1"/>
  <c r="AD19" i="72"/>
  <c r="U19" i="72" s="1"/>
  <c r="AA17" i="72"/>
  <c r="S17" i="72" s="1"/>
  <c r="AD16" i="72"/>
  <c r="U16" i="72" s="1"/>
  <c r="AD15" i="72"/>
  <c r="U15" i="72" s="1"/>
  <c r="AA13" i="72"/>
  <c r="S13" i="72" s="1"/>
  <c r="AD12" i="72"/>
  <c r="U12" i="72" s="1"/>
  <c r="AD11" i="72"/>
  <c r="U11" i="72" s="1"/>
  <c r="AA9" i="72"/>
  <c r="S9" i="72" s="1"/>
  <c r="AB33" i="73"/>
  <c r="T25" i="73" s="1"/>
  <c r="AB32" i="73"/>
  <c r="T24" i="73" s="1"/>
  <c r="AD17" i="73"/>
  <c r="U17" i="73" s="1"/>
  <c r="AD15" i="73"/>
  <c r="U15" i="73" s="1"/>
  <c r="AA14" i="73"/>
  <c r="S14" i="73" s="1"/>
  <c r="AA13" i="73"/>
  <c r="S13" i="73" s="1"/>
  <c r="AV21" i="73"/>
  <c r="AA11" i="73"/>
  <c r="S11" i="73" s="1"/>
  <c r="AD10" i="73"/>
  <c r="U10" i="73" s="1"/>
  <c r="AD9" i="73"/>
  <c r="U9" i="73" s="1"/>
  <c r="AB33" i="74"/>
  <c r="T25" i="74" s="1"/>
  <c r="AA32" i="74"/>
  <c r="R24" i="74" s="1"/>
  <c r="AA31" i="74"/>
  <c r="R23" i="74" s="1"/>
  <c r="AD19" i="74"/>
  <c r="U19" i="74" s="1"/>
  <c r="AL21" i="67"/>
  <c r="AK21" i="60"/>
  <c r="AK21" i="59"/>
  <c r="AK21" i="54"/>
  <c r="AJ21" i="70"/>
  <c r="AJ21" i="53"/>
  <c r="AQ21" i="73"/>
  <c r="AP21" i="72"/>
  <c r="BM21" i="72"/>
  <c r="AI21" i="70"/>
  <c r="AI21" i="68"/>
  <c r="AI21" i="54"/>
  <c r="AI21" i="52"/>
  <c r="AG21" i="56"/>
  <c r="AR21" i="71"/>
  <c r="AR21" i="63"/>
  <c r="AY21" i="72"/>
  <c r="B21" i="72" s="1"/>
  <c r="AF39" i="73"/>
  <c r="BE21" i="74"/>
  <c r="H21" i="74" s="1"/>
  <c r="AV21" i="74"/>
  <c r="AR21" i="74"/>
  <c r="AM21" i="74"/>
  <c r="AM23" i="74" s="1"/>
  <c r="BK21" i="74"/>
  <c r="N21" i="74" s="1"/>
  <c r="BC21" i="74"/>
  <c r="F21" i="74" s="1"/>
  <c r="AO21" i="74"/>
  <c r="AL21" i="74"/>
  <c r="BM21" i="73"/>
  <c r="AF21" i="60"/>
  <c r="V31" i="64"/>
  <c r="AH21" i="57"/>
  <c r="AH21" i="2"/>
  <c r="AH23" i="2" s="1"/>
  <c r="AG21" i="66"/>
  <c r="AG21" i="62"/>
  <c r="AR21" i="64"/>
  <c r="AU42" i="2"/>
  <c r="AR42" i="2"/>
  <c r="AS42" i="2" s="1"/>
  <c r="BH21" i="75"/>
  <c r="K21" i="75" s="1"/>
  <c r="BD21" i="75"/>
  <c r="G21" i="75" s="1"/>
  <c r="AZ21" i="75"/>
  <c r="C21" i="75" s="1"/>
  <c r="AP21" i="75"/>
  <c r="AA15" i="75"/>
  <c r="S15" i="75" s="1"/>
  <c r="AD11" i="69"/>
  <c r="U11" i="69" s="1"/>
  <c r="AB31" i="70"/>
  <c r="T23" i="70" s="1"/>
  <c r="AD18" i="70"/>
  <c r="U18" i="70" s="1"/>
  <c r="AA14" i="70"/>
  <c r="S14" i="70" s="1"/>
  <c r="AU21" i="70"/>
  <c r="AA13" i="70"/>
  <c r="S13" i="70" s="1"/>
  <c r="AV21" i="70"/>
  <c r="AO21" i="70"/>
  <c r="AD12" i="70"/>
  <c r="U12" i="70" s="1"/>
  <c r="AA16" i="71"/>
  <c r="S16" i="71" s="1"/>
  <c r="AA15" i="71"/>
  <c r="S15" i="71" s="1"/>
  <c r="AM21" i="71"/>
  <c r="AM23" i="71" s="1"/>
  <c r="AA12" i="71"/>
  <c r="S12" i="71" s="1"/>
  <c r="AA11" i="71"/>
  <c r="S11" i="71" s="1"/>
  <c r="AA33" i="72"/>
  <c r="R25" i="72" s="1"/>
  <c r="AA32" i="72"/>
  <c r="R24" i="72" s="1"/>
  <c r="AB31" i="72"/>
  <c r="T23" i="72" s="1"/>
  <c r="AA16" i="72"/>
  <c r="S16" i="72" s="1"/>
  <c r="AA15" i="72"/>
  <c r="S15" i="72" s="1"/>
  <c r="BK21" i="72"/>
  <c r="N21" i="72" s="1"/>
  <c r="BC21" i="72"/>
  <c r="F21" i="72" s="1"/>
  <c r="AM21" i="72"/>
  <c r="AM23" i="72" s="1"/>
  <c r="AA12" i="72"/>
  <c r="S12" i="72" s="1"/>
  <c r="AA11" i="72"/>
  <c r="S11" i="72" s="1"/>
  <c r="AA33" i="73"/>
  <c r="R25" i="73" s="1"/>
  <c r="AA32" i="73"/>
  <c r="R24" i="73" s="1"/>
  <c r="AG39" i="73"/>
  <c r="AA17" i="73"/>
  <c r="S17" i="73" s="1"/>
  <c r="AA15" i="73"/>
  <c r="S15" i="73" s="1"/>
  <c r="AD14" i="73"/>
  <c r="U14" i="73" s="1"/>
  <c r="AD13" i="73"/>
  <c r="U13" i="73" s="1"/>
  <c r="AS21" i="73"/>
  <c r="AS23" i="73" s="1"/>
  <c r="AD11" i="73"/>
  <c r="U11" i="73" s="1"/>
  <c r="AA10" i="73"/>
  <c r="S10" i="73" s="1"/>
  <c r="BD21" i="73"/>
  <c r="G21" i="73" s="1"/>
  <c r="AA33" i="74"/>
  <c r="R25" i="74" s="1"/>
  <c r="AB31" i="74"/>
  <c r="T23" i="74" s="1"/>
  <c r="AA19" i="74"/>
  <c r="S19" i="74" s="1"/>
  <c r="AD15" i="74"/>
  <c r="U15" i="74" s="1"/>
  <c r="AA9" i="74"/>
  <c r="S9" i="74" s="1"/>
  <c r="AL21" i="57"/>
  <c r="AL21" i="2"/>
  <c r="AK21" i="70"/>
  <c r="AJ21" i="65"/>
  <c r="AJ21" i="64"/>
  <c r="AJ21" i="61"/>
  <c r="AQ21" i="65"/>
  <c r="AP21" i="64"/>
  <c r="AP21" i="62"/>
  <c r="AQ21" i="1"/>
  <c r="BM21" i="64"/>
  <c r="BN21" i="63"/>
  <c r="BM21" i="62"/>
  <c r="BM21" i="58"/>
  <c r="BM21" i="52"/>
  <c r="AI21" i="62"/>
  <c r="AI21" i="60"/>
  <c r="AH21" i="62"/>
  <c r="AG21" i="72"/>
  <c r="AR21" i="73"/>
  <c r="V31" i="73" s="1"/>
  <c r="AB33" i="75"/>
  <c r="T25" i="75" s="1"/>
  <c r="AD17" i="75"/>
  <c r="U17" i="75" s="1"/>
  <c r="AM21" i="75"/>
  <c r="AM23" i="75" s="1"/>
  <c r="AA10" i="75"/>
  <c r="S10" i="75" s="1"/>
  <c r="BG21" i="75"/>
  <c r="J21" i="75" s="1"/>
  <c r="AY21" i="75"/>
  <c r="B21" i="75" s="1"/>
  <c r="AL21" i="75"/>
  <c r="X20" i="52"/>
  <c r="AL21" i="71"/>
  <c r="AL21" i="70"/>
  <c r="AL21" i="68"/>
  <c r="AL21" i="54"/>
  <c r="AL21" i="52"/>
  <c r="AK21" i="73"/>
  <c r="AK21" i="66"/>
  <c r="AK21" i="57"/>
  <c r="AK21" i="53"/>
  <c r="AJ21" i="60"/>
  <c r="AJ21" i="52"/>
  <c r="AQ21" i="69"/>
  <c r="AQ21" i="60"/>
  <c r="AQ21" i="58"/>
  <c r="AQ21" i="56"/>
  <c r="AQ21" i="54"/>
  <c r="AQ21" i="52"/>
  <c r="BN21" i="72"/>
  <c r="BM21" i="69"/>
  <c r="BN21" i="67"/>
  <c r="BN21" i="66"/>
  <c r="AF21" i="66"/>
  <c r="AF21" i="58"/>
  <c r="AH21" i="65"/>
  <c r="AH23" i="65" s="1"/>
  <c r="AG21" i="59"/>
  <c r="AR21" i="70"/>
  <c r="AR21" i="69"/>
  <c r="AA27" i="75"/>
  <c r="Z29" i="75" s="1"/>
  <c r="Q27" i="75" s="1"/>
  <c r="BJ21" i="75"/>
  <c r="M21" i="75" s="1"/>
  <c r="BF21" i="75"/>
  <c r="I21" i="75" s="1"/>
  <c r="BB21" i="75"/>
  <c r="E21" i="75" s="1"/>
  <c r="AX21" i="75"/>
  <c r="A21" i="75" s="1"/>
  <c r="AJ21" i="75"/>
  <c r="AF21" i="75"/>
  <c r="AL21" i="66"/>
  <c r="AL21" i="59"/>
  <c r="AK21" i="69"/>
  <c r="AK21" i="67"/>
  <c r="AK21" i="62"/>
  <c r="AJ21" i="72"/>
  <c r="AJ21" i="62"/>
  <c r="AJ21" i="57"/>
  <c r="AJ21" i="54"/>
  <c r="AQ21" i="68"/>
  <c r="AQ21" i="67"/>
  <c r="AQ21" i="63"/>
  <c r="BN21" i="73"/>
  <c r="BM21" i="67"/>
  <c r="BM21" i="63"/>
  <c r="BM21" i="55"/>
  <c r="BM21" i="2"/>
  <c r="AF21" i="72"/>
  <c r="AF21" i="64"/>
  <c r="AF21" i="56"/>
  <c r="AH21" i="53"/>
  <c r="AG21" i="64"/>
  <c r="AG39" i="75"/>
  <c r="AD19" i="75"/>
  <c r="U19" i="75" s="1"/>
  <c r="AD15" i="75"/>
  <c r="U15" i="75" s="1"/>
  <c r="AA14" i="75"/>
  <c r="S14" i="75" s="1"/>
  <c r="AD11" i="75"/>
  <c r="U11" i="75" s="1"/>
  <c r="H6" i="52"/>
  <c r="A6" i="53"/>
  <c r="H6" i="53" s="1"/>
  <c r="H6" i="2"/>
  <c r="AR36" i="1"/>
  <c r="AS36" i="1" s="1"/>
  <c r="AU36" i="1"/>
  <c r="AF39" i="1"/>
  <c r="AX21" i="2"/>
  <c r="A21" i="2" s="1"/>
  <c r="BE21" i="2"/>
  <c r="H21" i="2" s="1"/>
  <c r="AC21" i="2"/>
  <c r="AD10" i="2"/>
  <c r="U10" i="2" s="1"/>
  <c r="AG39" i="53"/>
  <c r="AD19" i="58"/>
  <c r="U19" i="58" s="1"/>
  <c r="AC21" i="58"/>
  <c r="T2" i="55"/>
  <c r="AC21" i="75"/>
  <c r="AD9" i="1"/>
  <c r="U9" i="1" s="1"/>
  <c r="AC21" i="1"/>
  <c r="AB23" i="1" s="1"/>
  <c r="AT21" i="1"/>
  <c r="AT23" i="1" s="1"/>
  <c r="AA33" i="1"/>
  <c r="R25" i="1" s="1"/>
  <c r="AG39" i="1"/>
  <c r="AO21" i="1"/>
  <c r="AV21" i="2"/>
  <c r="O21" i="2" s="1"/>
  <c r="AM21" i="2"/>
  <c r="AM23" i="2" s="1"/>
  <c r="AD11" i="55"/>
  <c r="U11" i="55" s="1"/>
  <c r="AC21" i="55"/>
  <c r="AB23" i="55" s="1"/>
  <c r="Z29" i="55"/>
  <c r="Q27" i="55" s="1"/>
  <c r="AZ21" i="1"/>
  <c r="C21" i="1" s="1"/>
  <c r="BH21" i="1"/>
  <c r="K21" i="1" s="1"/>
  <c r="AA31" i="1"/>
  <c r="R23" i="1" s="1"/>
  <c r="Z27" i="1"/>
  <c r="Z29" i="1" s="1"/>
  <c r="Q27" i="1" s="1"/>
  <c r="AU21" i="2"/>
  <c r="AZ21" i="2"/>
  <c r="C21" i="2" s="1"/>
  <c r="AU21" i="54"/>
  <c r="BJ21" i="55"/>
  <c r="M21" i="55" s="1"/>
  <c r="BB21" i="55"/>
  <c r="E21" i="55" s="1"/>
  <c r="AG39" i="52"/>
  <c r="V45" i="57"/>
  <c r="AO23" i="57"/>
  <c r="AB31" i="60"/>
  <c r="T23" i="60" s="1"/>
  <c r="AA27" i="60"/>
  <c r="O21" i="60"/>
  <c r="BC21" i="1"/>
  <c r="F21" i="1" s="1"/>
  <c r="AD13" i="1"/>
  <c r="U13" i="1" s="1"/>
  <c r="AA10" i="54"/>
  <c r="S10" i="54" s="1"/>
  <c r="Z21" i="54"/>
  <c r="Z21" i="58"/>
  <c r="AV21" i="1"/>
  <c r="BE21" i="1"/>
  <c r="H21" i="1" s="1"/>
  <c r="BK21" i="1"/>
  <c r="N21" i="1" s="1"/>
  <c r="BF21" i="2"/>
  <c r="I21" i="2" s="1"/>
  <c r="AA10" i="2"/>
  <c r="S10" i="2" s="1"/>
  <c r="Z21" i="2"/>
  <c r="AB23" i="2" s="1"/>
  <c r="Z27" i="2"/>
  <c r="AA32" i="2"/>
  <c r="R24" i="2" s="1"/>
  <c r="AA27" i="2"/>
  <c r="AB31" i="2"/>
  <c r="T23" i="2" s="1"/>
  <c r="AA33" i="2"/>
  <c r="R25" i="2" s="1"/>
  <c r="V45" i="2"/>
  <c r="AO23" i="2"/>
  <c r="AB32" i="52"/>
  <c r="T24" i="52" s="1"/>
  <c r="AA27" i="52"/>
  <c r="Z29" i="52" s="1"/>
  <c r="Q27" i="52" s="1"/>
  <c r="AD13" i="52"/>
  <c r="U13" i="52" s="1"/>
  <c r="AC21" i="52"/>
  <c r="AB23" i="52" s="1"/>
  <c r="BJ21" i="52"/>
  <c r="M21" i="52" s="1"/>
  <c r="BF21" i="52"/>
  <c r="I21" i="52" s="1"/>
  <c r="BB21" i="52"/>
  <c r="E21" i="52" s="1"/>
  <c r="AX21" i="52"/>
  <c r="A21" i="52" s="1"/>
  <c r="AD13" i="53"/>
  <c r="U13" i="53" s="1"/>
  <c r="AC21" i="53"/>
  <c r="AB23" i="53" s="1"/>
  <c r="BJ21" i="53"/>
  <c r="M21" i="53" s="1"/>
  <c r="BF21" i="53"/>
  <c r="I21" i="53" s="1"/>
  <c r="BB21" i="53"/>
  <c r="E21" i="53" s="1"/>
  <c r="AX21" i="53"/>
  <c r="A21" i="53" s="1"/>
  <c r="AV21" i="53"/>
  <c r="O21" i="53" s="1"/>
  <c r="AO23" i="53"/>
  <c r="V45" i="53"/>
  <c r="AM21" i="54"/>
  <c r="AM23" i="54" s="1"/>
  <c r="AV21" i="54"/>
  <c r="O21" i="54" s="1"/>
  <c r="AO21" i="54"/>
  <c r="BD21" i="54"/>
  <c r="G21" i="54" s="1"/>
  <c r="AN21" i="54"/>
  <c r="AN23" i="54" s="1"/>
  <c r="V45" i="56"/>
  <c r="AO23" i="56"/>
  <c r="BH21" i="56"/>
  <c r="K21" i="56" s="1"/>
  <c r="AU21" i="56"/>
  <c r="AA12" i="56"/>
  <c r="S12" i="56" s="1"/>
  <c r="Z21" i="56"/>
  <c r="BD21" i="56"/>
  <c r="G21" i="56" s="1"/>
  <c r="AZ21" i="56"/>
  <c r="C21" i="56" s="1"/>
  <c r="AN21" i="56"/>
  <c r="AN23" i="56" s="1"/>
  <c r="BK21" i="56"/>
  <c r="N21" i="56" s="1"/>
  <c r="BG21" i="56"/>
  <c r="J21" i="56" s="1"/>
  <c r="BC21" i="56"/>
  <c r="F21" i="56" s="1"/>
  <c r="AY21" i="56"/>
  <c r="B21" i="56" s="1"/>
  <c r="AT21" i="56"/>
  <c r="AT23" i="56" s="1"/>
  <c r="AM21" i="56"/>
  <c r="AM23" i="56" s="1"/>
  <c r="BJ21" i="57"/>
  <c r="M21" i="57" s="1"/>
  <c r="BF21" i="57"/>
  <c r="I21" i="57" s="1"/>
  <c r="BB21" i="57"/>
  <c r="E21" i="57" s="1"/>
  <c r="AX21" i="57"/>
  <c r="A21" i="57" s="1"/>
  <c r="AS21" i="57"/>
  <c r="AS23" i="57" s="1"/>
  <c r="O21" i="58"/>
  <c r="BK21" i="58"/>
  <c r="N21" i="58" s="1"/>
  <c r="BG21" i="58"/>
  <c r="J21" i="58" s="1"/>
  <c r="BC21" i="58"/>
  <c r="F21" i="58" s="1"/>
  <c r="AY21" i="58"/>
  <c r="B21" i="58" s="1"/>
  <c r="AT21" i="58"/>
  <c r="AT23" i="58" s="1"/>
  <c r="AM21" i="58"/>
  <c r="AM23" i="58" s="1"/>
  <c r="AU21" i="58"/>
  <c r="AF39" i="65"/>
  <c r="AS21" i="65"/>
  <c r="AS23" i="65" s="1"/>
  <c r="BI21" i="68"/>
  <c r="L21" i="68" s="1"/>
  <c r="BE21" i="68"/>
  <c r="H21" i="68" s="1"/>
  <c r="BA21" i="68"/>
  <c r="D21" i="68" s="1"/>
  <c r="AG39" i="74"/>
  <c r="BK21" i="2"/>
  <c r="N21" i="2" s="1"/>
  <c r="AS21" i="2"/>
  <c r="AS23" i="2" s="1"/>
  <c r="AN21" i="2"/>
  <c r="AN23" i="2" s="1"/>
  <c r="AB32" i="2"/>
  <c r="T24" i="2" s="1"/>
  <c r="AG39" i="2"/>
  <c r="BF21" i="54"/>
  <c r="I21" i="54" s="1"/>
  <c r="AX21" i="54"/>
  <c r="A21" i="54" s="1"/>
  <c r="BK21" i="54"/>
  <c r="N21" i="54" s="1"/>
  <c r="BG21" i="54"/>
  <c r="J21" i="54" s="1"/>
  <c r="BC21" i="54"/>
  <c r="F21" i="54" s="1"/>
  <c r="AY21" i="54"/>
  <c r="B21" i="54" s="1"/>
  <c r="AG39" i="55"/>
  <c r="AF39" i="55"/>
  <c r="AU21" i="55"/>
  <c r="AN21" i="55"/>
  <c r="AN23" i="55" s="1"/>
  <c r="BG21" i="55"/>
  <c r="J21" i="55" s="1"/>
  <c r="AY21" i="55"/>
  <c r="B21" i="55" s="1"/>
  <c r="AV21" i="55"/>
  <c r="O21" i="55" s="1"/>
  <c r="AO21" i="55"/>
  <c r="AF39" i="56"/>
  <c r="AC21" i="57"/>
  <c r="AB23" i="57" s="1"/>
  <c r="AG39" i="58"/>
  <c r="AV21" i="59"/>
  <c r="AO21" i="59"/>
  <c r="AA31" i="60"/>
  <c r="R23" i="60" s="1"/>
  <c r="Z27" i="60"/>
  <c r="Z29" i="60" s="1"/>
  <c r="Q27" i="60" s="1"/>
  <c r="AV21" i="62"/>
  <c r="BD21" i="62"/>
  <c r="G21" i="62" s="1"/>
  <c r="AF39" i="67"/>
  <c r="AS21" i="67"/>
  <c r="AS23" i="67" s="1"/>
  <c r="AF39" i="70"/>
  <c r="O21" i="70" s="1"/>
  <c r="Z27" i="53"/>
  <c r="AT21" i="2"/>
  <c r="AT23" i="2" s="1"/>
  <c r="AO21" i="52"/>
  <c r="BH21" i="52"/>
  <c r="K21" i="52" s="1"/>
  <c r="BD21" i="52"/>
  <c r="G21" i="52" s="1"/>
  <c r="AZ21" i="52"/>
  <c r="C21" i="52" s="1"/>
  <c r="AU21" i="52"/>
  <c r="AB32" i="53"/>
  <c r="T24" i="53" s="1"/>
  <c r="AA27" i="53"/>
  <c r="BH21" i="53"/>
  <c r="K21" i="53" s="1"/>
  <c r="BD21" i="53"/>
  <c r="G21" i="53" s="1"/>
  <c r="AZ21" i="53"/>
  <c r="C21" i="53" s="1"/>
  <c r="AU21" i="53"/>
  <c r="AT21" i="53"/>
  <c r="AT23" i="53" s="1"/>
  <c r="BH21" i="54"/>
  <c r="K21" i="54" s="1"/>
  <c r="AZ21" i="54"/>
  <c r="C21" i="54" s="1"/>
  <c r="AS21" i="54"/>
  <c r="AS23" i="54" s="1"/>
  <c r="AD9" i="54"/>
  <c r="U9" i="54" s="1"/>
  <c r="AC21" i="54"/>
  <c r="AD12" i="56"/>
  <c r="U12" i="56" s="1"/>
  <c r="AC21" i="56"/>
  <c r="BJ21" i="56"/>
  <c r="M21" i="56" s="1"/>
  <c r="BF21" i="56"/>
  <c r="I21" i="56" s="1"/>
  <c r="BB21" i="56"/>
  <c r="E21" i="56" s="1"/>
  <c r="AX21" i="56"/>
  <c r="A21" i="56" s="1"/>
  <c r="AS21" i="56"/>
  <c r="AS23" i="56" s="1"/>
  <c r="BI21" i="56"/>
  <c r="L21" i="56" s="1"/>
  <c r="BE21" i="56"/>
  <c r="H21" i="56" s="1"/>
  <c r="BA21" i="56"/>
  <c r="D21" i="56" s="1"/>
  <c r="AV21" i="56"/>
  <c r="AT21" i="57"/>
  <c r="AT23" i="57" s="1"/>
  <c r="AM21" i="57"/>
  <c r="AM23" i="57" s="1"/>
  <c r="BH21" i="57"/>
  <c r="K21" i="57" s="1"/>
  <c r="BD21" i="57"/>
  <c r="G21" i="57" s="1"/>
  <c r="AZ21" i="57"/>
  <c r="C21" i="57" s="1"/>
  <c r="AU21" i="57"/>
  <c r="AN21" i="57"/>
  <c r="AN23" i="57" s="1"/>
  <c r="AO21" i="58"/>
  <c r="BF21" i="59"/>
  <c r="I21" i="59" s="1"/>
  <c r="BB21" i="59"/>
  <c r="E21" i="59" s="1"/>
  <c r="AX21" i="59"/>
  <c r="A21" i="59" s="1"/>
  <c r="AU21" i="60"/>
  <c r="AA9" i="60"/>
  <c r="S9" i="60" s="1"/>
  <c r="Z21" i="60"/>
  <c r="AB23" i="60" s="1"/>
  <c r="BK21" i="62"/>
  <c r="N21" i="62" s="1"/>
  <c r="BG21" i="62"/>
  <c r="J21" i="62" s="1"/>
  <c r="BC21" i="62"/>
  <c r="F21" i="62" s="1"/>
  <c r="AY21" i="62"/>
  <c r="B21" i="62" s="1"/>
  <c r="AF39" i="68"/>
  <c r="O21" i="68" s="1"/>
  <c r="V37" i="68"/>
  <c r="AJ23" i="68"/>
  <c r="AB31" i="56"/>
  <c r="T23" i="56" s="1"/>
  <c r="AB31" i="57"/>
  <c r="T23" i="57" s="1"/>
  <c r="AD14" i="59"/>
  <c r="U14" i="59" s="1"/>
  <c r="AD10" i="59"/>
  <c r="U10" i="59" s="1"/>
  <c r="BH21" i="59"/>
  <c r="K21" i="59" s="1"/>
  <c r="BD21" i="59"/>
  <c r="G21" i="59" s="1"/>
  <c r="AZ21" i="59"/>
  <c r="C21" i="59" s="1"/>
  <c r="AB32" i="60"/>
  <c r="T24" i="60" s="1"/>
  <c r="AD16" i="60"/>
  <c r="U16" i="60" s="1"/>
  <c r="AD12" i="60"/>
  <c r="U12" i="60" s="1"/>
  <c r="BK21" i="60"/>
  <c r="N21" i="60" s="1"/>
  <c r="BG21" i="60"/>
  <c r="J21" i="60" s="1"/>
  <c r="BC21" i="60"/>
  <c r="F21" i="60" s="1"/>
  <c r="AY21" i="60"/>
  <c r="B21" i="60" s="1"/>
  <c r="AM21" i="60"/>
  <c r="AM23" i="60" s="1"/>
  <c r="AU21" i="61"/>
  <c r="AN21" i="61"/>
  <c r="AN23" i="61" s="1"/>
  <c r="AB33" i="62"/>
  <c r="T25" i="62" s="1"/>
  <c r="AB32" i="62"/>
  <c r="T24" i="62" s="1"/>
  <c r="AD16" i="62"/>
  <c r="U16" i="62" s="1"/>
  <c r="AB31" i="63"/>
  <c r="T23" i="63" s="1"/>
  <c r="AA18" i="63"/>
  <c r="S18" i="63" s="1"/>
  <c r="AA14" i="63"/>
  <c r="S14" i="63" s="1"/>
  <c r="AV21" i="63"/>
  <c r="AO21" i="63"/>
  <c r="AA13" i="64"/>
  <c r="S13" i="64" s="1"/>
  <c r="AA10" i="64"/>
  <c r="S10" i="64" s="1"/>
  <c r="BI21" i="64"/>
  <c r="L21" i="64" s="1"/>
  <c r="BE21" i="64"/>
  <c r="H21" i="64" s="1"/>
  <c r="BA21" i="64"/>
  <c r="D21" i="64" s="1"/>
  <c r="AO21" i="64"/>
  <c r="Z21" i="65"/>
  <c r="AB23" i="65" s="1"/>
  <c r="R21" i="65" s="1"/>
  <c r="AA12" i="65"/>
  <c r="S12" i="65" s="1"/>
  <c r="AV21" i="65"/>
  <c r="AF39" i="66"/>
  <c r="O21" i="66" s="1"/>
  <c r="Z21" i="67"/>
  <c r="AB23" i="67" s="1"/>
  <c r="R21" i="67" s="1"/>
  <c r="AA12" i="67"/>
  <c r="S12" i="67" s="1"/>
  <c r="AV21" i="67"/>
  <c r="O21" i="67" s="1"/>
  <c r="AT21" i="68"/>
  <c r="AT23" i="68" s="1"/>
  <c r="AU21" i="68"/>
  <c r="AN21" i="68"/>
  <c r="AN23" i="68" s="1"/>
  <c r="AA9" i="68"/>
  <c r="S9" i="68" s="1"/>
  <c r="Z21" i="68"/>
  <c r="AB23" i="68" s="1"/>
  <c r="BJ21" i="69"/>
  <c r="M21" i="69" s="1"/>
  <c r="BF21" i="69"/>
  <c r="I21" i="69" s="1"/>
  <c r="BB21" i="69"/>
  <c r="E21" i="69" s="1"/>
  <c r="AX21" i="69"/>
  <c r="A21" i="69" s="1"/>
  <c r="AS21" i="69"/>
  <c r="AS23" i="69" s="1"/>
  <c r="AM21" i="70"/>
  <c r="AM23" i="70" s="1"/>
  <c r="BH21" i="70"/>
  <c r="K21" i="70" s="1"/>
  <c r="BD21" i="70"/>
  <c r="G21" i="70" s="1"/>
  <c r="AZ21" i="70"/>
  <c r="C21" i="70" s="1"/>
  <c r="AF39" i="59"/>
  <c r="AT21" i="59"/>
  <c r="AT23" i="59" s="1"/>
  <c r="AT21" i="60"/>
  <c r="AT23" i="60" s="1"/>
  <c r="AG39" i="61"/>
  <c r="AF39" i="61"/>
  <c r="O21" i="61" s="1"/>
  <c r="AF39" i="62"/>
  <c r="BI21" i="62"/>
  <c r="L21" i="62" s="1"/>
  <c r="BE21" i="62"/>
  <c r="H21" i="62" s="1"/>
  <c r="BA21" i="62"/>
  <c r="D21" i="62" s="1"/>
  <c r="AU21" i="63"/>
  <c r="R21" i="63" s="1"/>
  <c r="AN21" i="63"/>
  <c r="AN23" i="63" s="1"/>
  <c r="AM21" i="64"/>
  <c r="AM23" i="64" s="1"/>
  <c r="AU21" i="64"/>
  <c r="AA9" i="64"/>
  <c r="S9" i="64" s="1"/>
  <c r="Z21" i="64"/>
  <c r="AB23" i="64" s="1"/>
  <c r="BK21" i="68"/>
  <c r="N21" i="68" s="1"/>
  <c r="BG21" i="68"/>
  <c r="J21" i="68" s="1"/>
  <c r="BC21" i="68"/>
  <c r="F21" i="68" s="1"/>
  <c r="AY21" i="68"/>
  <c r="B21" i="68" s="1"/>
  <c r="AG39" i="69"/>
  <c r="AF39" i="69"/>
  <c r="O21" i="69" s="1"/>
  <c r="BK21" i="71"/>
  <c r="N21" i="71" s="1"/>
  <c r="BC21" i="71"/>
  <c r="F21" i="71" s="1"/>
  <c r="V39" i="69"/>
  <c r="AK23" i="69"/>
  <c r="V35" i="62"/>
  <c r="AP23" i="62"/>
  <c r="BN23" i="71"/>
  <c r="V34" i="71"/>
  <c r="R34" i="70"/>
  <c r="BM23" i="70"/>
  <c r="AA31" i="59"/>
  <c r="R23" i="59" s="1"/>
  <c r="AG39" i="59"/>
  <c r="AB33" i="60"/>
  <c r="T25" i="60" s="1"/>
  <c r="AA16" i="60"/>
  <c r="S16" i="60" s="1"/>
  <c r="AA12" i="60"/>
  <c r="S12" i="60" s="1"/>
  <c r="AO21" i="60"/>
  <c r="BJ21" i="61"/>
  <c r="M21" i="61" s="1"/>
  <c r="BF21" i="61"/>
  <c r="I21" i="61" s="1"/>
  <c r="BB21" i="61"/>
  <c r="E21" i="61" s="1"/>
  <c r="AX21" i="61"/>
  <c r="A21" i="61" s="1"/>
  <c r="AS21" i="61"/>
  <c r="AS23" i="61" s="1"/>
  <c r="AA33" i="62"/>
  <c r="R25" i="62" s="1"/>
  <c r="AA32" i="62"/>
  <c r="R24" i="62" s="1"/>
  <c r="AA16" i="62"/>
  <c r="S16" i="62" s="1"/>
  <c r="AT21" i="62"/>
  <c r="AT23" i="62" s="1"/>
  <c r="AU21" i="62"/>
  <c r="AN21" i="62"/>
  <c r="AN23" i="62" s="1"/>
  <c r="AA9" i="62"/>
  <c r="S9" i="62" s="1"/>
  <c r="Z21" i="62"/>
  <c r="AB23" i="62" s="1"/>
  <c r="AA31" i="63"/>
  <c r="R23" i="63" s="1"/>
  <c r="AF39" i="63"/>
  <c r="AD18" i="63"/>
  <c r="U18" i="63" s="1"/>
  <c r="AD14" i="63"/>
  <c r="U14" i="63" s="1"/>
  <c r="BH21" i="63"/>
  <c r="K21" i="63" s="1"/>
  <c r="BD21" i="63"/>
  <c r="G21" i="63" s="1"/>
  <c r="AZ21" i="63"/>
  <c r="C21" i="63" s="1"/>
  <c r="AM21" i="63"/>
  <c r="AM23" i="63" s="1"/>
  <c r="AF39" i="64"/>
  <c r="O21" i="64" s="1"/>
  <c r="AD13" i="64"/>
  <c r="U13" i="64" s="1"/>
  <c r="AD10" i="64"/>
  <c r="U10" i="64" s="1"/>
  <c r="BK21" i="64"/>
  <c r="N21" i="64" s="1"/>
  <c r="BG21" i="64"/>
  <c r="J21" i="64" s="1"/>
  <c r="BC21" i="64"/>
  <c r="F21" i="64" s="1"/>
  <c r="AY21" i="64"/>
  <c r="B21" i="64" s="1"/>
  <c r="AT21" i="64"/>
  <c r="AT23" i="64" s="1"/>
  <c r="AD12" i="65"/>
  <c r="U12" i="65" s="1"/>
  <c r="BH21" i="65"/>
  <c r="K21" i="65" s="1"/>
  <c r="BD21" i="65"/>
  <c r="G21" i="65" s="1"/>
  <c r="AZ21" i="65"/>
  <c r="C21" i="65" s="1"/>
  <c r="AT21" i="65"/>
  <c r="AT23" i="65" s="1"/>
  <c r="AT21" i="66"/>
  <c r="AT23" i="66" s="1"/>
  <c r="AU21" i="66"/>
  <c r="AN21" i="66"/>
  <c r="AN23" i="66" s="1"/>
  <c r="AA9" i="66"/>
  <c r="S9" i="66" s="1"/>
  <c r="Z21" i="66"/>
  <c r="AB23" i="66" s="1"/>
  <c r="AD12" i="67"/>
  <c r="U12" i="67" s="1"/>
  <c r="BH21" i="67"/>
  <c r="K21" i="67" s="1"/>
  <c r="BD21" i="67"/>
  <c r="G21" i="67" s="1"/>
  <c r="AZ21" i="67"/>
  <c r="C21" i="67" s="1"/>
  <c r="AT21" i="67"/>
  <c r="AT23" i="67" s="1"/>
  <c r="AT21" i="69"/>
  <c r="AT23" i="69" s="1"/>
  <c r="AU21" i="69"/>
  <c r="AN21" i="69"/>
  <c r="AN23" i="69" s="1"/>
  <c r="AN21" i="70"/>
  <c r="AN23" i="70" s="1"/>
  <c r="BJ21" i="70"/>
  <c r="M21" i="70" s="1"/>
  <c r="BF21" i="70"/>
  <c r="I21" i="70" s="1"/>
  <c r="BB21" i="70"/>
  <c r="E21" i="70" s="1"/>
  <c r="AX21" i="70"/>
  <c r="A21" i="70" s="1"/>
  <c r="AS21" i="70"/>
  <c r="AS23" i="70" s="1"/>
  <c r="Z27" i="62"/>
  <c r="Z29" i="62" s="1"/>
  <c r="Q27" i="62" s="1"/>
  <c r="Z27" i="64"/>
  <c r="Z29" i="64" s="1"/>
  <c r="Q27" i="64" s="1"/>
  <c r="Z27" i="66"/>
  <c r="Z29" i="66" s="1"/>
  <c r="Q27" i="66" s="1"/>
  <c r="Z27" i="68"/>
  <c r="Z29" i="68" s="1"/>
  <c r="Q27" i="68" s="1"/>
  <c r="AF39" i="71"/>
  <c r="BJ21" i="71"/>
  <c r="M21" i="71" s="1"/>
  <c r="BF21" i="71"/>
  <c r="I21" i="71" s="1"/>
  <c r="BB21" i="71"/>
  <c r="E21" i="71" s="1"/>
  <c r="AX21" i="71"/>
  <c r="A21" i="71" s="1"/>
  <c r="AS21" i="71"/>
  <c r="AS23" i="71" s="1"/>
  <c r="AF39" i="72"/>
  <c r="BJ21" i="72"/>
  <c r="M21" i="72" s="1"/>
  <c r="BF21" i="72"/>
  <c r="I21" i="72" s="1"/>
  <c r="BB21" i="72"/>
  <c r="E21" i="72" s="1"/>
  <c r="AX21" i="72"/>
  <c r="A21" i="72" s="1"/>
  <c r="AS21" i="72"/>
  <c r="AS23" i="72" s="1"/>
  <c r="BI21" i="73"/>
  <c r="L21" i="73" s="1"/>
  <c r="BE21" i="73"/>
  <c r="H21" i="73" s="1"/>
  <c r="BA21" i="73"/>
  <c r="D21" i="73" s="1"/>
  <c r="AO21" i="73"/>
  <c r="BK21" i="73"/>
  <c r="N21" i="73" s="1"/>
  <c r="BG21" i="73"/>
  <c r="J21" i="73" s="1"/>
  <c r="BC21" i="73"/>
  <c r="F21" i="73" s="1"/>
  <c r="AY21" i="73"/>
  <c r="B21" i="73" s="1"/>
  <c r="AT21" i="73"/>
  <c r="AT23" i="73" s="1"/>
  <c r="AM21" i="73"/>
  <c r="AM23" i="73" s="1"/>
  <c r="AU21" i="73"/>
  <c r="AN21" i="73"/>
  <c r="AN23" i="73" s="1"/>
  <c r="AA9" i="73"/>
  <c r="S9" i="73" s="1"/>
  <c r="Z21" i="73"/>
  <c r="AB23" i="73" s="1"/>
  <c r="AP23" i="74"/>
  <c r="V35" i="74"/>
  <c r="AN21" i="74"/>
  <c r="AN23" i="74" s="1"/>
  <c r="BJ21" i="74"/>
  <c r="M21" i="74" s="1"/>
  <c r="BF21" i="74"/>
  <c r="I21" i="74" s="1"/>
  <c r="BB21" i="74"/>
  <c r="E21" i="74" s="1"/>
  <c r="AX21" i="74"/>
  <c r="A21" i="74" s="1"/>
  <c r="AS21" i="74"/>
  <c r="AS23" i="74" s="1"/>
  <c r="AG21" i="74"/>
  <c r="AH21" i="74"/>
  <c r="AP21" i="56"/>
  <c r="AP21" i="54"/>
  <c r="AP21" i="52"/>
  <c r="AP21" i="1"/>
  <c r="R34" i="73"/>
  <c r="BM23" i="73"/>
  <c r="V34" i="72"/>
  <c r="BN23" i="72"/>
  <c r="Z21" i="71"/>
  <c r="AB23" i="71" s="1"/>
  <c r="Z21" i="72"/>
  <c r="AB23" i="72" s="1"/>
  <c r="AJ23" i="74"/>
  <c r="V37" i="74"/>
  <c r="AF39" i="74"/>
  <c r="O21" i="74" s="1"/>
  <c r="V35" i="72"/>
  <c r="AP23" i="72"/>
  <c r="AP21" i="71"/>
  <c r="AP21" i="63"/>
  <c r="AH21" i="56"/>
  <c r="AG39" i="71"/>
  <c r="AT21" i="71"/>
  <c r="AT23" i="71" s="1"/>
  <c r="BH21" i="71"/>
  <c r="K21" i="71" s="1"/>
  <c r="BD21" i="71"/>
  <c r="G21" i="71" s="1"/>
  <c r="AZ21" i="71"/>
  <c r="C21" i="71" s="1"/>
  <c r="AU21" i="71"/>
  <c r="AN21" i="71"/>
  <c r="AN23" i="71" s="1"/>
  <c r="AV21" i="71"/>
  <c r="O21" i="71" s="1"/>
  <c r="AG39" i="72"/>
  <c r="AT21" i="72"/>
  <c r="AT23" i="72" s="1"/>
  <c r="BH21" i="72"/>
  <c r="K21" i="72" s="1"/>
  <c r="BD21" i="72"/>
  <c r="G21" i="72" s="1"/>
  <c r="AZ21" i="72"/>
  <c r="C21" i="72" s="1"/>
  <c r="AU21" i="72"/>
  <c r="AN21" i="72"/>
  <c r="AN23" i="72" s="1"/>
  <c r="AV21" i="72"/>
  <c r="O21" i="72" s="1"/>
  <c r="Z21" i="74"/>
  <c r="AB23" i="74" s="1"/>
  <c r="BM23" i="74"/>
  <c r="R34" i="74"/>
  <c r="BH21" i="74"/>
  <c r="K21" i="74" s="1"/>
  <c r="BD21" i="74"/>
  <c r="G21" i="74" s="1"/>
  <c r="AZ21" i="74"/>
  <c r="C21" i="74" s="1"/>
  <c r="AU21" i="74"/>
  <c r="R35" i="74"/>
  <c r="AQ23" i="74"/>
  <c r="AI21" i="74"/>
  <c r="V41" i="71"/>
  <c r="AL23" i="71"/>
  <c r="BN21" i="59"/>
  <c r="AK21" i="1"/>
  <c r="AJ21" i="71"/>
  <c r="AJ21" i="63"/>
  <c r="AP21" i="69"/>
  <c r="AP21" i="61"/>
  <c r="AQ21" i="59"/>
  <c r="AP21" i="58"/>
  <c r="BN21" i="68"/>
  <c r="BN21" i="54"/>
  <c r="BN21" i="53"/>
  <c r="AH21" i="68"/>
  <c r="AR21" i="68"/>
  <c r="AL21" i="63"/>
  <c r="AJ21" i="66"/>
  <c r="AJ21" i="58"/>
  <c r="AQ21" i="72"/>
  <c r="AP21" i="67"/>
  <c r="AQ21" i="64"/>
  <c r="AP21" i="59"/>
  <c r="AP21" i="57"/>
  <c r="AQ21" i="57"/>
  <c r="AQ21" i="55"/>
  <c r="AQ21" i="53"/>
  <c r="AQ21" i="2"/>
  <c r="BN21" i="65"/>
  <c r="BN21" i="62"/>
  <c r="AL21" i="64"/>
  <c r="AL21" i="56"/>
  <c r="AK21" i="71"/>
  <c r="AK21" i="63"/>
  <c r="AK21" i="55"/>
  <c r="AJ21" i="67"/>
  <c r="AP21" i="73"/>
  <c r="AQ21" i="70"/>
  <c r="AP21" i="65"/>
  <c r="AQ21" i="62"/>
  <c r="AP21" i="55"/>
  <c r="AP21" i="53"/>
  <c r="AP21" i="2"/>
  <c r="BN21" i="70"/>
  <c r="BN21" i="69"/>
  <c r="BN21" i="64"/>
  <c r="BM21" i="68"/>
  <c r="BM21" i="59"/>
  <c r="BN21" i="58"/>
  <c r="BM21" i="53"/>
  <c r="BN21" i="52"/>
  <c r="BN21" i="2"/>
  <c r="AI21" i="73"/>
  <c r="AF21" i="71"/>
  <c r="AI21" i="69"/>
  <c r="AI21" i="65"/>
  <c r="AF21" i="63"/>
  <c r="AI21" i="61"/>
  <c r="AF21" i="59"/>
  <c r="AI21" i="57"/>
  <c r="AF21" i="55"/>
  <c r="AI21" i="53"/>
  <c r="AF21" i="2"/>
  <c r="AH21" i="71"/>
  <c r="V31" i="69"/>
  <c r="AH21" i="63"/>
  <c r="AH21" i="55"/>
  <c r="AH21" i="54"/>
  <c r="AH21" i="52"/>
  <c r="AG21" i="73"/>
  <c r="AG21" i="71"/>
  <c r="AG21" i="65"/>
  <c r="AG21" i="63"/>
  <c r="AG21" i="57"/>
  <c r="AG21" i="1"/>
  <c r="AR21" i="56"/>
  <c r="AR21" i="55"/>
  <c r="AR21" i="54"/>
  <c r="AU39" i="1"/>
  <c r="AR39" i="1"/>
  <c r="AS39" i="1" s="1"/>
  <c r="AA17" i="75"/>
  <c r="S17" i="75" s="1"/>
  <c r="AS21" i="75"/>
  <c r="AS23" i="75" s="1"/>
  <c r="AO21" i="75"/>
  <c r="AK21" i="75"/>
  <c r="AG21" i="75"/>
  <c r="BM21" i="66"/>
  <c r="BN21" i="61"/>
  <c r="BM21" i="60"/>
  <c r="BN21" i="57"/>
  <c r="BM21" i="56"/>
  <c r="BN21" i="1"/>
  <c r="AF21" i="1"/>
  <c r="AH21" i="72"/>
  <c r="AH21" i="70"/>
  <c r="AH21" i="66"/>
  <c r="AH21" i="61"/>
  <c r="AG21" i="68"/>
  <c r="AG21" i="60"/>
  <c r="AG21" i="55"/>
  <c r="AG21" i="52"/>
  <c r="AR21" i="72"/>
  <c r="AR21" i="66"/>
  <c r="AR21" i="65"/>
  <c r="AR21" i="1"/>
  <c r="BN21" i="75"/>
  <c r="BI21" i="75"/>
  <c r="L21" i="75" s="1"/>
  <c r="BE21" i="75"/>
  <c r="H21" i="75" s="1"/>
  <c r="BA21" i="75"/>
  <c r="D21" i="75" s="1"/>
  <c r="AV21" i="75"/>
  <c r="O21" i="75" s="1"/>
  <c r="AR21" i="75"/>
  <c r="AN21" i="75"/>
  <c r="AN23" i="75" s="1"/>
  <c r="BM21" i="65"/>
  <c r="BM21" i="61"/>
  <c r="BN21" i="60"/>
  <c r="BM21" i="57"/>
  <c r="BN21" i="56"/>
  <c r="BN21" i="55"/>
  <c r="BM21" i="54"/>
  <c r="AF21" i="73"/>
  <c r="AI21" i="71"/>
  <c r="AI21" i="67"/>
  <c r="AF21" i="65"/>
  <c r="AI21" i="63"/>
  <c r="AF21" i="61"/>
  <c r="AI21" i="59"/>
  <c r="AF21" i="57"/>
  <c r="AI21" i="55"/>
  <c r="AF21" i="53"/>
  <c r="AI21" i="2"/>
  <c r="AH21" i="67"/>
  <c r="AH21" i="58"/>
  <c r="AH21" i="1"/>
  <c r="AG21" i="69"/>
  <c r="AG21" i="67"/>
  <c r="AG21" i="61"/>
  <c r="AG21" i="53"/>
  <c r="AR21" i="67"/>
  <c r="AR21" i="59"/>
  <c r="AR21" i="58"/>
  <c r="AR21" i="52"/>
  <c r="AR21" i="2"/>
  <c r="AA18" i="75"/>
  <c r="S18" i="75" s="1"/>
  <c r="Z21" i="75"/>
  <c r="AB23" i="75" s="1"/>
  <c r="AU21" i="75"/>
  <c r="AD14" i="75"/>
  <c r="U14" i="75" s="1"/>
  <c r="AA12" i="75"/>
  <c r="S12" i="75" s="1"/>
  <c r="AA11" i="75"/>
  <c r="S11" i="75" s="1"/>
  <c r="AD9" i="75"/>
  <c r="U9" i="75" s="1"/>
  <c r="AW47" i="2" l="1"/>
  <c r="X22" i="1"/>
  <c r="V22" i="2" s="1"/>
  <c r="AV47" i="2" s="1"/>
  <c r="AQ48" i="2" s="1"/>
  <c r="AR44" i="2"/>
  <c r="AS44" i="2" s="1"/>
  <c r="R29" i="2" s="1"/>
  <c r="AU44" i="2"/>
  <c r="X21" i="2" s="1"/>
  <c r="V21" i="52" s="1"/>
  <c r="AV37" i="52" s="1"/>
  <c r="AQ39" i="52" s="1"/>
  <c r="AU39" i="2"/>
  <c r="AR39" i="2"/>
  <c r="AS39" i="2" s="1"/>
  <c r="V39" i="56"/>
  <c r="AK23" i="56"/>
  <c r="V39" i="68"/>
  <c r="AK23" i="68"/>
  <c r="R33" i="62"/>
  <c r="AF23" i="62"/>
  <c r="V45" i="72"/>
  <c r="AO23" i="72"/>
  <c r="O21" i="65"/>
  <c r="R21" i="70"/>
  <c r="V37" i="1"/>
  <c r="W37" i="1" s="1"/>
  <c r="P37" i="2" s="1"/>
  <c r="AJ23" i="1"/>
  <c r="V35" i="60"/>
  <c r="AP23" i="60"/>
  <c r="AF23" i="74"/>
  <c r="R33" i="74"/>
  <c r="V41" i="53"/>
  <c r="AL23" i="53"/>
  <c r="V33" i="58"/>
  <c r="AI23" i="58"/>
  <c r="V39" i="52"/>
  <c r="AK23" i="52"/>
  <c r="R33" i="69"/>
  <c r="AF23" i="69"/>
  <c r="AK23" i="74"/>
  <c r="V39" i="74"/>
  <c r="BM23" i="75"/>
  <c r="R34" i="75"/>
  <c r="R33" i="52"/>
  <c r="AF23" i="52"/>
  <c r="V41" i="61"/>
  <c r="AL23" i="61"/>
  <c r="V37" i="56"/>
  <c r="AJ23" i="56"/>
  <c r="V41" i="1"/>
  <c r="W41" i="1" s="1"/>
  <c r="P41" i="2" s="1"/>
  <c r="AL23" i="1"/>
  <c r="V45" i="68"/>
  <c r="AO23" i="68"/>
  <c r="W27" i="57"/>
  <c r="AR23" i="57"/>
  <c r="Z29" i="56"/>
  <c r="Q27" i="56" s="1"/>
  <c r="R21" i="68"/>
  <c r="R21" i="1"/>
  <c r="V29" i="70"/>
  <c r="AG23" i="70"/>
  <c r="R33" i="70"/>
  <c r="AF23" i="70"/>
  <c r="V39" i="58"/>
  <c r="AK23" i="58"/>
  <c r="V33" i="56"/>
  <c r="AI23" i="56"/>
  <c r="R33" i="54"/>
  <c r="AF23" i="54"/>
  <c r="V41" i="62"/>
  <c r="AL23" i="62"/>
  <c r="V41" i="55"/>
  <c r="AL23" i="55"/>
  <c r="R21" i="59"/>
  <c r="R33" i="67"/>
  <c r="AF23" i="67"/>
  <c r="V37" i="55"/>
  <c r="AJ23" i="55"/>
  <c r="V41" i="60"/>
  <c r="AL23" i="60"/>
  <c r="V39" i="2"/>
  <c r="AK23" i="2"/>
  <c r="V41" i="65"/>
  <c r="AL23" i="65"/>
  <c r="R34" i="1"/>
  <c r="T34" i="1" s="1"/>
  <c r="BM23" i="1"/>
  <c r="R35" i="66"/>
  <c r="AQ23" i="66"/>
  <c r="V33" i="64"/>
  <c r="AI23" i="64"/>
  <c r="R33" i="68"/>
  <c r="AF23" i="68"/>
  <c r="V37" i="69"/>
  <c r="AJ23" i="69"/>
  <c r="V41" i="58"/>
  <c r="AL23" i="58"/>
  <c r="AO23" i="71"/>
  <c r="V45" i="71"/>
  <c r="V35" i="70"/>
  <c r="AP23" i="70"/>
  <c r="V45" i="65"/>
  <c r="AO23" i="65"/>
  <c r="AQ23" i="75"/>
  <c r="R35" i="75"/>
  <c r="V37" i="2"/>
  <c r="W37" i="2" s="1"/>
  <c r="P37" i="52" s="1"/>
  <c r="AJ23" i="2"/>
  <c r="V45" i="67"/>
  <c r="AO23" i="67"/>
  <c r="Z29" i="59"/>
  <c r="Q27" i="59" s="1"/>
  <c r="A6" i="54"/>
  <c r="A6" i="55" s="1"/>
  <c r="R21" i="53"/>
  <c r="R21" i="55"/>
  <c r="R33" i="56"/>
  <c r="AF23" i="56"/>
  <c r="R34" i="55"/>
  <c r="BM23" i="55"/>
  <c r="R35" i="63"/>
  <c r="AQ23" i="63"/>
  <c r="V37" i="57"/>
  <c r="AJ23" i="57"/>
  <c r="V39" i="67"/>
  <c r="AK23" i="67"/>
  <c r="V34" i="67"/>
  <c r="BN23" i="67"/>
  <c r="R35" i="54"/>
  <c r="AQ23" i="54"/>
  <c r="R35" i="69"/>
  <c r="AQ23" i="69"/>
  <c r="AK28" i="69" s="1"/>
  <c r="V39" i="57"/>
  <c r="AK23" i="57"/>
  <c r="V41" i="54"/>
  <c r="AL23" i="54"/>
  <c r="AL23" i="75"/>
  <c r="V41" i="75"/>
  <c r="V29" i="72"/>
  <c r="AG23" i="72"/>
  <c r="R34" i="52"/>
  <c r="BM23" i="52"/>
  <c r="R34" i="64"/>
  <c r="BM23" i="64"/>
  <c r="R35" i="65"/>
  <c r="AQ23" i="65"/>
  <c r="V39" i="70"/>
  <c r="AK23" i="70"/>
  <c r="V29" i="62"/>
  <c r="AG23" i="62"/>
  <c r="V41" i="74"/>
  <c r="AL23" i="74"/>
  <c r="V29" i="56"/>
  <c r="AG23" i="56"/>
  <c r="V33" i="70"/>
  <c r="AI23" i="70"/>
  <c r="V37" i="53"/>
  <c r="AJ23" i="53"/>
  <c r="V39" i="60"/>
  <c r="AK23" i="60"/>
  <c r="V35" i="66"/>
  <c r="AP23" i="66"/>
  <c r="BN23" i="74"/>
  <c r="V34" i="74"/>
  <c r="W27" i="62"/>
  <c r="AR23" i="62"/>
  <c r="R21" i="71"/>
  <c r="R21" i="73"/>
  <c r="O21" i="56"/>
  <c r="R21" i="57"/>
  <c r="Z29" i="2"/>
  <c r="Q27" i="2" s="1"/>
  <c r="AB23" i="58"/>
  <c r="R21" i="58" s="1"/>
  <c r="R33" i="64"/>
  <c r="AF23" i="64"/>
  <c r="R34" i="63"/>
  <c r="BM23" i="63"/>
  <c r="R35" i="67"/>
  <c r="AQ23" i="67"/>
  <c r="V37" i="62"/>
  <c r="AJ23" i="62"/>
  <c r="W27" i="69"/>
  <c r="AR23" i="69"/>
  <c r="R33" i="58"/>
  <c r="AF23" i="58"/>
  <c r="R34" i="69"/>
  <c r="BM23" i="69"/>
  <c r="R35" i="56"/>
  <c r="AQ23" i="56"/>
  <c r="V37" i="52"/>
  <c r="AJ23" i="52"/>
  <c r="V39" i="66"/>
  <c r="AK23" i="66"/>
  <c r="V41" i="68"/>
  <c r="AL23" i="68"/>
  <c r="V31" i="62"/>
  <c r="AH23" i="62"/>
  <c r="R34" i="58"/>
  <c r="BM23" i="58"/>
  <c r="R35" i="1"/>
  <c r="T35" i="1" s="1"/>
  <c r="AQ23" i="1"/>
  <c r="V37" i="61"/>
  <c r="AJ23" i="61"/>
  <c r="V41" i="2"/>
  <c r="W41" i="2" s="1"/>
  <c r="P41" i="52" s="1"/>
  <c r="AL23" i="2"/>
  <c r="AP23" i="75"/>
  <c r="V35" i="75"/>
  <c r="V29" i="66"/>
  <c r="AG23" i="66"/>
  <c r="R33" i="60"/>
  <c r="AF23" i="60"/>
  <c r="V45" i="74"/>
  <c r="AO23" i="74"/>
  <c r="W27" i="74"/>
  <c r="AR23" i="74"/>
  <c r="V33" i="52"/>
  <c r="AI23" i="52"/>
  <c r="R34" i="72"/>
  <c r="BM23" i="72"/>
  <c r="V37" i="70"/>
  <c r="AJ23" i="70"/>
  <c r="V41" i="67"/>
  <c r="AL23" i="67"/>
  <c r="O21" i="73"/>
  <c r="V35" i="68"/>
  <c r="AP23" i="68"/>
  <c r="V29" i="2"/>
  <c r="AG23" i="2"/>
  <c r="V33" i="1"/>
  <c r="AI23" i="1"/>
  <c r="V45" i="69"/>
  <c r="AO23" i="69"/>
  <c r="V45" i="66"/>
  <c r="AO23" i="66"/>
  <c r="V29" i="64"/>
  <c r="AG23" i="64"/>
  <c r="R33" i="72"/>
  <c r="AF23" i="72"/>
  <c r="R34" i="67"/>
  <c r="BM23" i="67"/>
  <c r="R35" i="68"/>
  <c r="AQ23" i="68"/>
  <c r="AK28" i="68" s="1"/>
  <c r="V37" i="72"/>
  <c r="AJ23" i="72"/>
  <c r="V41" i="59"/>
  <c r="AL23" i="59"/>
  <c r="AF23" i="75"/>
  <c r="R33" i="75"/>
  <c r="W27" i="70"/>
  <c r="AR23" i="70"/>
  <c r="R33" i="66"/>
  <c r="AF23" i="66"/>
  <c r="R35" i="58"/>
  <c r="AQ23" i="58"/>
  <c r="V37" i="60"/>
  <c r="AJ23" i="60"/>
  <c r="V39" i="73"/>
  <c r="AK23" i="73"/>
  <c r="V41" i="70"/>
  <c r="AL23" i="70"/>
  <c r="V33" i="60"/>
  <c r="AI23" i="60"/>
  <c r="R34" i="62"/>
  <c r="BM23" i="62"/>
  <c r="V37" i="64"/>
  <c r="AJ23" i="64"/>
  <c r="V41" i="57"/>
  <c r="AL23" i="57"/>
  <c r="W27" i="63"/>
  <c r="AR23" i="63"/>
  <c r="V33" i="54"/>
  <c r="AI23" i="54"/>
  <c r="V39" i="54"/>
  <c r="AK23" i="54"/>
  <c r="W27" i="53"/>
  <c r="AR23" i="53"/>
  <c r="V29" i="54"/>
  <c r="AG23" i="54"/>
  <c r="AO23" i="61"/>
  <c r="V45" i="61"/>
  <c r="R21" i="62"/>
  <c r="V31" i="53"/>
  <c r="AH23" i="53"/>
  <c r="R34" i="2"/>
  <c r="BM23" i="2"/>
  <c r="V34" i="73"/>
  <c r="BN23" i="73"/>
  <c r="V37" i="54"/>
  <c r="AJ23" i="54"/>
  <c r="V39" i="62"/>
  <c r="AK23" i="62"/>
  <c r="V41" i="66"/>
  <c r="AL23" i="66"/>
  <c r="AJ23" i="75"/>
  <c r="V37" i="75"/>
  <c r="V29" i="59"/>
  <c r="AG23" i="59"/>
  <c r="V34" i="66"/>
  <c r="BN23" i="66"/>
  <c r="R35" i="52"/>
  <c r="AQ23" i="52"/>
  <c r="R35" i="60"/>
  <c r="AQ23" i="60"/>
  <c r="AK28" i="60" s="1"/>
  <c r="V39" i="53"/>
  <c r="AK23" i="53"/>
  <c r="V41" i="52"/>
  <c r="AL23" i="52"/>
  <c r="X20" i="53"/>
  <c r="W27" i="73"/>
  <c r="AR23" i="73"/>
  <c r="V33" i="62"/>
  <c r="AI23" i="62"/>
  <c r="V34" i="63"/>
  <c r="BN23" i="63"/>
  <c r="V35" i="64"/>
  <c r="AP23" i="64"/>
  <c r="V37" i="65"/>
  <c r="AJ23" i="65"/>
  <c r="V45" i="70"/>
  <c r="AO23" i="70"/>
  <c r="W27" i="64"/>
  <c r="AR23" i="64"/>
  <c r="V31" i="57"/>
  <c r="AH23" i="57"/>
  <c r="W37" i="52"/>
  <c r="P37" i="53" s="1"/>
  <c r="W37" i="53" s="1"/>
  <c r="P37" i="54" s="1"/>
  <c r="W27" i="71"/>
  <c r="AR23" i="71"/>
  <c r="V33" i="68"/>
  <c r="AI23" i="68"/>
  <c r="R35" i="73"/>
  <c r="AQ23" i="73"/>
  <c r="V39" i="59"/>
  <c r="AK23" i="59"/>
  <c r="V33" i="66"/>
  <c r="AI23" i="66"/>
  <c r="V45" i="62"/>
  <c r="AO23" i="62"/>
  <c r="W27" i="61"/>
  <c r="AR23" i="61"/>
  <c r="W27" i="2"/>
  <c r="AR23" i="2"/>
  <c r="AR23" i="67"/>
  <c r="W27" i="67"/>
  <c r="V33" i="2"/>
  <c r="AI23" i="2"/>
  <c r="V33" i="67"/>
  <c r="AI23" i="67"/>
  <c r="W27" i="72"/>
  <c r="AR23" i="72"/>
  <c r="V34" i="57"/>
  <c r="BN23" i="57"/>
  <c r="V29" i="63"/>
  <c r="AG23" i="63"/>
  <c r="R33" i="63"/>
  <c r="AF23" i="63"/>
  <c r="V34" i="58"/>
  <c r="BN23" i="58"/>
  <c r="R35" i="70"/>
  <c r="AQ23" i="70"/>
  <c r="AK28" i="70" s="1"/>
  <c r="V34" i="62"/>
  <c r="BN23" i="62"/>
  <c r="R35" i="64"/>
  <c r="AQ23" i="64"/>
  <c r="V37" i="66"/>
  <c r="AJ23" i="66"/>
  <c r="V37" i="63"/>
  <c r="AJ23" i="63"/>
  <c r="AO23" i="52"/>
  <c r="V45" i="52"/>
  <c r="AO23" i="1"/>
  <c r="V45" i="1"/>
  <c r="T2" i="56"/>
  <c r="V29" i="53"/>
  <c r="AG23" i="53"/>
  <c r="R33" i="53"/>
  <c r="AF23" i="53"/>
  <c r="V33" i="71"/>
  <c r="AI23" i="71"/>
  <c r="W27" i="1"/>
  <c r="X27" i="1" s="1"/>
  <c r="V27" i="2" s="1"/>
  <c r="AR23" i="1"/>
  <c r="V31" i="61"/>
  <c r="AH23" i="61"/>
  <c r="R34" i="60"/>
  <c r="BM23" i="60"/>
  <c r="V31" i="54"/>
  <c r="AH23" i="54"/>
  <c r="V33" i="57"/>
  <c r="AI23" i="57"/>
  <c r="V34" i="2"/>
  <c r="BN23" i="2"/>
  <c r="BN23" i="69"/>
  <c r="V34" i="69"/>
  <c r="V35" i="73"/>
  <c r="AP23" i="73"/>
  <c r="V39" i="71"/>
  <c r="AK23" i="71"/>
  <c r="R35" i="57"/>
  <c r="AQ23" i="57"/>
  <c r="V34" i="53"/>
  <c r="BN23" i="53"/>
  <c r="V37" i="71"/>
  <c r="AJ23" i="71"/>
  <c r="V31" i="56"/>
  <c r="AH23" i="56"/>
  <c r="V35" i="1"/>
  <c r="W35" i="1" s="1"/>
  <c r="P35" i="2" s="1"/>
  <c r="AP23" i="1"/>
  <c r="R21" i="66"/>
  <c r="V45" i="60"/>
  <c r="AO23" i="60"/>
  <c r="AO23" i="58"/>
  <c r="V45" i="58"/>
  <c r="R21" i="2"/>
  <c r="R21" i="75"/>
  <c r="W27" i="58"/>
  <c r="AR23" i="58"/>
  <c r="V29" i="61"/>
  <c r="AG23" i="61"/>
  <c r="V31" i="58"/>
  <c r="AH23" i="58"/>
  <c r="V33" i="55"/>
  <c r="AI23" i="55"/>
  <c r="V33" i="63"/>
  <c r="AI23" i="63"/>
  <c r="R33" i="73"/>
  <c r="AF23" i="73"/>
  <c r="R34" i="57"/>
  <c r="BM23" i="57"/>
  <c r="W27" i="65"/>
  <c r="AR23" i="65"/>
  <c r="V29" i="55"/>
  <c r="AG23" i="55"/>
  <c r="V31" i="66"/>
  <c r="AH23" i="66"/>
  <c r="V34" i="1"/>
  <c r="W34" i="1" s="1"/>
  <c r="P34" i="2" s="1"/>
  <c r="T34" i="2" s="1"/>
  <c r="W34" i="2" s="1"/>
  <c r="P34" i="52" s="1"/>
  <c r="T34" i="52" s="1"/>
  <c r="BN23" i="1"/>
  <c r="V34" i="61"/>
  <c r="BN23" i="61"/>
  <c r="AO23" i="75"/>
  <c r="V45" i="75"/>
  <c r="V29" i="1"/>
  <c r="W29" i="1" s="1"/>
  <c r="P29" i="2" s="1"/>
  <c r="AG23" i="1"/>
  <c r="V29" i="71"/>
  <c r="AG23" i="71"/>
  <c r="V31" i="55"/>
  <c r="AH23" i="55"/>
  <c r="R33" i="2"/>
  <c r="AF23" i="2"/>
  <c r="R33" i="59"/>
  <c r="AF23" i="59"/>
  <c r="V33" i="69"/>
  <c r="AI23" i="69"/>
  <c r="V34" i="52"/>
  <c r="BN23" i="52"/>
  <c r="R34" i="68"/>
  <c r="BM23" i="68"/>
  <c r="V34" i="70"/>
  <c r="BN23" i="70"/>
  <c r="R35" i="62"/>
  <c r="AQ23" i="62"/>
  <c r="V37" i="67"/>
  <c r="AJ23" i="67"/>
  <c r="V41" i="56"/>
  <c r="AL23" i="56"/>
  <c r="R35" i="2"/>
  <c r="AQ23" i="2"/>
  <c r="V35" i="57"/>
  <c r="AP23" i="57"/>
  <c r="R35" i="72"/>
  <c r="AQ23" i="72"/>
  <c r="W27" i="68"/>
  <c r="AR23" i="68"/>
  <c r="V34" i="54"/>
  <c r="BN23" i="54"/>
  <c r="V35" i="61"/>
  <c r="AP23" i="61"/>
  <c r="V39" i="1"/>
  <c r="W39" i="1" s="1"/>
  <c r="P39" i="2" s="1"/>
  <c r="W39" i="2" s="1"/>
  <c r="P39" i="52" s="1"/>
  <c r="W39" i="52" s="1"/>
  <c r="P39" i="53" s="1"/>
  <c r="W39" i="53" s="1"/>
  <c r="P39" i="54" s="1"/>
  <c r="W39" i="54" s="1"/>
  <c r="P39" i="55" s="1"/>
  <c r="AK23" i="1"/>
  <c r="V33" i="74"/>
  <c r="AI23" i="74"/>
  <c r="V35" i="63"/>
  <c r="AP23" i="63"/>
  <c r="V35" i="52"/>
  <c r="AP23" i="52"/>
  <c r="V29" i="74"/>
  <c r="AG23" i="74"/>
  <c r="AO23" i="73"/>
  <c r="V45" i="73"/>
  <c r="AK27" i="62"/>
  <c r="R21" i="64"/>
  <c r="AO23" i="63"/>
  <c r="V45" i="63"/>
  <c r="Z29" i="53"/>
  <c r="Q27" i="53" s="1"/>
  <c r="V45" i="59"/>
  <c r="AO23" i="59"/>
  <c r="V29" i="69"/>
  <c r="AG23" i="69"/>
  <c r="V33" i="59"/>
  <c r="AI23" i="59"/>
  <c r="V34" i="55"/>
  <c r="BN23" i="55"/>
  <c r="R34" i="61"/>
  <c r="BM23" i="61"/>
  <c r="BN23" i="75"/>
  <c r="V34" i="75"/>
  <c r="V29" i="68"/>
  <c r="AG23" i="68"/>
  <c r="V31" i="72"/>
  <c r="AH23" i="72"/>
  <c r="V29" i="75"/>
  <c r="AG23" i="75"/>
  <c r="W27" i="55"/>
  <c r="AR23" i="55"/>
  <c r="V31" i="52"/>
  <c r="AH23" i="52"/>
  <c r="R33" i="55"/>
  <c r="AF23" i="55"/>
  <c r="V33" i="73"/>
  <c r="AI23" i="73"/>
  <c r="BN23" i="64"/>
  <c r="V34" i="64"/>
  <c r="V35" i="53"/>
  <c r="AP23" i="53"/>
  <c r="V39" i="63"/>
  <c r="AK23" i="63"/>
  <c r="R35" i="55"/>
  <c r="AQ23" i="55"/>
  <c r="V31" i="68"/>
  <c r="AH23" i="68"/>
  <c r="V35" i="58"/>
  <c r="AP23" i="58"/>
  <c r="V35" i="56"/>
  <c r="AP23" i="56"/>
  <c r="V45" i="64"/>
  <c r="AO23" i="64"/>
  <c r="AB23" i="54"/>
  <c r="R21" i="54" s="1"/>
  <c r="W27" i="52"/>
  <c r="AR23" i="52"/>
  <c r="V31" i="1"/>
  <c r="W31" i="1" s="1"/>
  <c r="P31" i="2" s="1"/>
  <c r="AH23" i="1"/>
  <c r="R33" i="61"/>
  <c r="AF23" i="61"/>
  <c r="V34" i="56"/>
  <c r="BN23" i="56"/>
  <c r="R34" i="65"/>
  <c r="BM23" i="65"/>
  <c r="V29" i="52"/>
  <c r="AG23" i="52"/>
  <c r="R33" i="1"/>
  <c r="T33" i="1" s="1"/>
  <c r="W33" i="1" s="1"/>
  <c r="P33" i="2" s="1"/>
  <c r="AF23" i="1"/>
  <c r="AK23" i="75"/>
  <c r="AK28" i="75" s="1"/>
  <c r="V39" i="75"/>
  <c r="W27" i="56"/>
  <c r="AR23" i="56"/>
  <c r="V29" i="65"/>
  <c r="AG23" i="65"/>
  <c r="V31" i="71"/>
  <c r="AH23" i="71"/>
  <c r="V33" i="65"/>
  <c r="AI23" i="65"/>
  <c r="R34" i="59"/>
  <c r="BM23" i="59"/>
  <c r="V35" i="55"/>
  <c r="AP23" i="55"/>
  <c r="V34" i="65"/>
  <c r="BN23" i="65"/>
  <c r="V35" i="67"/>
  <c r="AP23" i="67"/>
  <c r="V41" i="63"/>
  <c r="AL23" i="63"/>
  <c r="R35" i="59"/>
  <c r="AQ23" i="59"/>
  <c r="AK27" i="72"/>
  <c r="AH23" i="74"/>
  <c r="AK27" i="74" s="1"/>
  <c r="V31" i="74"/>
  <c r="R21" i="69"/>
  <c r="AK27" i="64"/>
  <c r="AR23" i="59"/>
  <c r="W27" i="59"/>
  <c r="V31" i="59"/>
  <c r="V29" i="67"/>
  <c r="AG23" i="67"/>
  <c r="AH23" i="67"/>
  <c r="V31" i="67"/>
  <c r="R33" i="57"/>
  <c r="AF23" i="57"/>
  <c r="R33" i="65"/>
  <c r="AF23" i="65"/>
  <c r="R34" i="54"/>
  <c r="BM23" i="54"/>
  <c r="V34" i="60"/>
  <c r="BN23" i="60"/>
  <c r="AR23" i="75"/>
  <c r="W27" i="75"/>
  <c r="V31" i="75"/>
  <c r="W27" i="66"/>
  <c r="AR23" i="66"/>
  <c r="V29" i="60"/>
  <c r="AG23" i="60"/>
  <c r="V31" i="70"/>
  <c r="AH23" i="70"/>
  <c r="AK27" i="70" s="1"/>
  <c r="R34" i="56"/>
  <c r="BM23" i="56"/>
  <c r="R34" i="66"/>
  <c r="BM23" i="66"/>
  <c r="W27" i="54"/>
  <c r="AR23" i="54"/>
  <c r="V29" i="57"/>
  <c r="AG23" i="57"/>
  <c r="AK27" i="57" s="1"/>
  <c r="V29" i="73"/>
  <c r="AG23" i="73"/>
  <c r="V31" i="63"/>
  <c r="AH23" i="63"/>
  <c r="V33" i="53"/>
  <c r="AI23" i="53"/>
  <c r="V33" i="61"/>
  <c r="AI23" i="61"/>
  <c r="AK27" i="61" s="1"/>
  <c r="R33" i="71"/>
  <c r="AF23" i="71"/>
  <c r="R34" i="53"/>
  <c r="BM23" i="53"/>
  <c r="V31" i="2"/>
  <c r="V35" i="2"/>
  <c r="AP23" i="2"/>
  <c r="AK27" i="2" s="1"/>
  <c r="V35" i="65"/>
  <c r="AP23" i="65"/>
  <c r="V39" i="55"/>
  <c r="AK23" i="55"/>
  <c r="V41" i="64"/>
  <c r="AL23" i="64"/>
  <c r="R35" i="53"/>
  <c r="AQ23" i="53"/>
  <c r="V35" i="59"/>
  <c r="AP23" i="59"/>
  <c r="V37" i="58"/>
  <c r="AJ23" i="58"/>
  <c r="AK28" i="58" s="1"/>
  <c r="V31" i="65"/>
  <c r="V34" i="68"/>
  <c r="BN23" i="68"/>
  <c r="V35" i="69"/>
  <c r="AP23" i="69"/>
  <c r="AK27" i="69" s="1"/>
  <c r="V34" i="59"/>
  <c r="BN23" i="59"/>
  <c r="AK28" i="74"/>
  <c r="R21" i="74"/>
  <c r="V35" i="71"/>
  <c r="AP23" i="71"/>
  <c r="R21" i="72"/>
  <c r="V35" i="54"/>
  <c r="AP23" i="54"/>
  <c r="O21" i="63"/>
  <c r="R21" i="61"/>
  <c r="R21" i="60"/>
  <c r="O21" i="62"/>
  <c r="O21" i="59"/>
  <c r="AO23" i="55"/>
  <c r="AK27" i="55" s="1"/>
  <c r="V45" i="55"/>
  <c r="AB23" i="56"/>
  <c r="R21" i="56" s="1"/>
  <c r="AO23" i="54"/>
  <c r="V45" i="54"/>
  <c r="R21" i="52"/>
  <c r="O21" i="1"/>
  <c r="H6" i="54"/>
  <c r="AR48" i="2" l="1"/>
  <c r="AS48" i="2" s="1"/>
  <c r="R31" i="2" s="1"/>
  <c r="T31" i="2" s="1"/>
  <c r="W31" i="2" s="1"/>
  <c r="P31" i="52" s="1"/>
  <c r="AU48" i="2"/>
  <c r="X22" i="2" s="1"/>
  <c r="V22" i="52" s="1"/>
  <c r="AV47" i="52" s="1"/>
  <c r="AQ48" i="52" s="1"/>
  <c r="T29" i="2"/>
  <c r="AW37" i="52"/>
  <c r="AQ42" i="52" s="1"/>
  <c r="AR42" i="52" s="1"/>
  <c r="AS42" i="52" s="1"/>
  <c r="AX37" i="52"/>
  <c r="AQ44" i="52" s="1"/>
  <c r="AU44" i="52" s="1"/>
  <c r="AK28" i="55"/>
  <c r="AK27" i="73"/>
  <c r="AK27" i="68"/>
  <c r="W34" i="52"/>
  <c r="P34" i="53" s="1"/>
  <c r="T34" i="53" s="1"/>
  <c r="W34" i="53" s="1"/>
  <c r="P34" i="54" s="1"/>
  <c r="AK28" i="2"/>
  <c r="W37" i="54"/>
  <c r="P37" i="55" s="1"/>
  <c r="W37" i="55" s="1"/>
  <c r="P37" i="56" s="1"/>
  <c r="W37" i="56" s="1"/>
  <c r="P37" i="57" s="1"/>
  <c r="W37" i="57" s="1"/>
  <c r="P37" i="58" s="1"/>
  <c r="W37" i="58" s="1"/>
  <c r="P37" i="59" s="1"/>
  <c r="W37" i="59" s="1"/>
  <c r="P37" i="60" s="1"/>
  <c r="W37" i="60" s="1"/>
  <c r="P37" i="61" s="1"/>
  <c r="W37" i="61" s="1"/>
  <c r="P37" i="62" s="1"/>
  <c r="W37" i="62" s="1"/>
  <c r="P37" i="63" s="1"/>
  <c r="W37" i="63" s="1"/>
  <c r="P37" i="64" s="1"/>
  <c r="W37" i="64" s="1"/>
  <c r="P37" i="65" s="1"/>
  <c r="W37" i="65" s="1"/>
  <c r="P37" i="66" s="1"/>
  <c r="W37" i="66" s="1"/>
  <c r="P37" i="67" s="1"/>
  <c r="W37" i="67" s="1"/>
  <c r="P37" i="68" s="1"/>
  <c r="W37" i="68" s="1"/>
  <c r="P37" i="69" s="1"/>
  <c r="W37" i="69" s="1"/>
  <c r="P37" i="70" s="1"/>
  <c r="W37" i="70" s="1"/>
  <c r="P37" i="71" s="1"/>
  <c r="W37" i="71" s="1"/>
  <c r="P37" i="72" s="1"/>
  <c r="W37" i="72" s="1"/>
  <c r="P37" i="73" s="1"/>
  <c r="W37" i="73" s="1"/>
  <c r="P37" i="74" s="1"/>
  <c r="W37" i="74" s="1"/>
  <c r="P37" i="75" s="1"/>
  <c r="W37" i="75" s="1"/>
  <c r="W39" i="55"/>
  <c r="P39" i="56" s="1"/>
  <c r="W39" i="56" s="1"/>
  <c r="P39" i="57" s="1"/>
  <c r="W39" i="57" s="1"/>
  <c r="P39" i="58" s="1"/>
  <c r="W39" i="58" s="1"/>
  <c r="P39" i="59" s="1"/>
  <c r="W39" i="59" s="1"/>
  <c r="P39" i="60" s="1"/>
  <c r="W39" i="60" s="1"/>
  <c r="P39" i="61" s="1"/>
  <c r="W39" i="61" s="1"/>
  <c r="P39" i="62" s="1"/>
  <c r="W39" i="62" s="1"/>
  <c r="P39" i="63" s="1"/>
  <c r="W39" i="63" s="1"/>
  <c r="P39" i="64" s="1"/>
  <c r="W39" i="64" s="1"/>
  <c r="P39" i="65" s="1"/>
  <c r="W39" i="65" s="1"/>
  <c r="P39" i="66" s="1"/>
  <c r="W39" i="66" s="1"/>
  <c r="P39" i="67" s="1"/>
  <c r="W39" i="67" s="1"/>
  <c r="P39" i="68" s="1"/>
  <c r="W39" i="68" s="1"/>
  <c r="P39" i="69" s="1"/>
  <c r="W39" i="69" s="1"/>
  <c r="P39" i="70" s="1"/>
  <c r="W39" i="70" s="1"/>
  <c r="P39" i="71" s="1"/>
  <c r="W29" i="2"/>
  <c r="P29" i="52" s="1"/>
  <c r="AK28" i="52"/>
  <c r="AK27" i="54"/>
  <c r="AK27" i="65"/>
  <c r="AK27" i="67"/>
  <c r="AK27" i="71"/>
  <c r="AK27" i="56"/>
  <c r="AK28" i="1"/>
  <c r="AK28" i="61"/>
  <c r="AK28" i="56"/>
  <c r="AK28" i="62"/>
  <c r="AK27" i="63"/>
  <c r="AK27" i="58"/>
  <c r="AK27" i="60"/>
  <c r="T35" i="2"/>
  <c r="W35" i="2" s="1"/>
  <c r="P35" i="52" s="1"/>
  <c r="T35" i="52" s="1"/>
  <c r="W35" i="52" s="1"/>
  <c r="P35" i="53" s="1"/>
  <c r="T35" i="53" s="1"/>
  <c r="W35" i="53" s="1"/>
  <c r="P35" i="54" s="1"/>
  <c r="T35" i="54" s="1"/>
  <c r="W35" i="54" s="1"/>
  <c r="P35" i="55" s="1"/>
  <c r="T35" i="55" s="1"/>
  <c r="W35" i="55" s="1"/>
  <c r="P35" i="56" s="1"/>
  <c r="T35" i="56" s="1"/>
  <c r="W35" i="56" s="1"/>
  <c r="P35" i="57" s="1"/>
  <c r="T35" i="57" s="1"/>
  <c r="W35" i="57" s="1"/>
  <c r="P35" i="58" s="1"/>
  <c r="T35" i="58" s="1"/>
  <c r="W35" i="58" s="1"/>
  <c r="P35" i="59" s="1"/>
  <c r="T35" i="59" s="1"/>
  <c r="W35" i="59" s="1"/>
  <c r="P35" i="60" s="1"/>
  <c r="T35" i="60" s="1"/>
  <c r="W35" i="60" s="1"/>
  <c r="P35" i="61" s="1"/>
  <c r="T35" i="61" s="1"/>
  <c r="W35" i="61" s="1"/>
  <c r="P35" i="62" s="1"/>
  <c r="T35" i="62" s="1"/>
  <c r="W35" i="62" s="1"/>
  <c r="P35" i="63" s="1"/>
  <c r="T35" i="63" s="1"/>
  <c r="W35" i="63" s="1"/>
  <c r="P35" i="64" s="1"/>
  <c r="T35" i="64" s="1"/>
  <c r="W35" i="64" s="1"/>
  <c r="P35" i="65" s="1"/>
  <c r="T35" i="65" s="1"/>
  <c r="W35" i="65" s="1"/>
  <c r="P35" i="66" s="1"/>
  <c r="T35" i="66" s="1"/>
  <c r="W35" i="66" s="1"/>
  <c r="P35" i="67" s="1"/>
  <c r="T35" i="67" s="1"/>
  <c r="W35" i="67" s="1"/>
  <c r="P35" i="68" s="1"/>
  <c r="T35" i="68" s="1"/>
  <c r="W35" i="68" s="1"/>
  <c r="P35" i="69" s="1"/>
  <c r="T35" i="69" s="1"/>
  <c r="W35" i="69" s="1"/>
  <c r="P35" i="70" s="1"/>
  <c r="T35" i="70" s="1"/>
  <c r="W35" i="70" s="1"/>
  <c r="P35" i="71" s="1"/>
  <c r="T35" i="71" s="1"/>
  <c r="W35" i="71" s="1"/>
  <c r="P35" i="72" s="1"/>
  <c r="T35" i="72" s="1"/>
  <c r="W35" i="72" s="1"/>
  <c r="P35" i="73" s="1"/>
  <c r="T35" i="73" s="1"/>
  <c r="W35" i="73" s="1"/>
  <c r="P35" i="74" s="1"/>
  <c r="T35" i="74" s="1"/>
  <c r="W35" i="74" s="1"/>
  <c r="P35" i="75" s="1"/>
  <c r="T35" i="75" s="1"/>
  <c r="W35" i="75" s="1"/>
  <c r="AK28" i="66"/>
  <c r="X20" i="54"/>
  <c r="W41" i="52"/>
  <c r="P41" i="53" s="1"/>
  <c r="W41" i="53" s="1"/>
  <c r="P41" i="54" s="1"/>
  <c r="W41" i="54" s="1"/>
  <c r="P41" i="55" s="1"/>
  <c r="W41" i="55" s="1"/>
  <c r="P41" i="56" s="1"/>
  <c r="W41" i="56" s="1"/>
  <c r="P41" i="57" s="1"/>
  <c r="W41" i="57" s="1"/>
  <c r="P41" i="58" s="1"/>
  <c r="W41" i="58" s="1"/>
  <c r="P41" i="59" s="1"/>
  <c r="W41" i="59" s="1"/>
  <c r="P41" i="60" s="1"/>
  <c r="W41" i="60" s="1"/>
  <c r="P41" i="61" s="1"/>
  <c r="W41" i="61" s="1"/>
  <c r="P41" i="62" s="1"/>
  <c r="W41" i="62" s="1"/>
  <c r="P41" i="63" s="1"/>
  <c r="W41" i="63" s="1"/>
  <c r="P41" i="64" s="1"/>
  <c r="W41" i="64" s="1"/>
  <c r="P41" i="65" s="1"/>
  <c r="W41" i="65" s="1"/>
  <c r="P41" i="66" s="1"/>
  <c r="W41" i="66" s="1"/>
  <c r="P41" i="67" s="1"/>
  <c r="W41" i="67" s="1"/>
  <c r="P41" i="68" s="1"/>
  <c r="W41" i="68" s="1"/>
  <c r="P41" i="69" s="1"/>
  <c r="W41" i="69" s="1"/>
  <c r="P41" i="70" s="1"/>
  <c r="W41" i="70" s="1"/>
  <c r="P41" i="71" s="1"/>
  <c r="W41" i="71" s="1"/>
  <c r="P41" i="72" s="1"/>
  <c r="W41" i="72" s="1"/>
  <c r="P41" i="73" s="1"/>
  <c r="W41" i="73" s="1"/>
  <c r="P41" i="74" s="1"/>
  <c r="W41" i="74" s="1"/>
  <c r="P41" i="75" s="1"/>
  <c r="W41" i="75" s="1"/>
  <c r="T34" i="54"/>
  <c r="W34" i="54" s="1"/>
  <c r="P34" i="55" s="1"/>
  <c r="T34" i="55" s="1"/>
  <c r="W34" i="55" s="1"/>
  <c r="P34" i="56" s="1"/>
  <c r="AU42" i="52"/>
  <c r="AK28" i="54"/>
  <c r="AK27" i="75"/>
  <c r="AK28" i="53"/>
  <c r="AK28" i="65"/>
  <c r="AK28" i="72"/>
  <c r="AK28" i="67"/>
  <c r="AK27" i="1"/>
  <c r="AK27" i="66"/>
  <c r="AK28" i="73"/>
  <c r="AU39" i="52"/>
  <c r="AR39" i="52"/>
  <c r="AS39" i="52" s="1"/>
  <c r="AK27" i="59"/>
  <c r="T34" i="56"/>
  <c r="W34" i="56" s="1"/>
  <c r="P34" i="57" s="1"/>
  <c r="T34" i="57" s="1"/>
  <c r="W34" i="57" s="1"/>
  <c r="P34" i="58" s="1"/>
  <c r="T34" i="58" s="1"/>
  <c r="W34" i="58" s="1"/>
  <c r="P34" i="59" s="1"/>
  <c r="T34" i="59" s="1"/>
  <c r="W34" i="59" s="1"/>
  <c r="P34" i="60" s="1"/>
  <c r="T34" i="60" s="1"/>
  <c r="W34" i="60" s="1"/>
  <c r="P34" i="61" s="1"/>
  <c r="T34" i="61" s="1"/>
  <c r="W34" i="61" s="1"/>
  <c r="P34" i="62" s="1"/>
  <c r="T34" i="62" s="1"/>
  <c r="W34" i="62" s="1"/>
  <c r="P34" i="63" s="1"/>
  <c r="T34" i="63" s="1"/>
  <c r="W34" i="63" s="1"/>
  <c r="P34" i="64" s="1"/>
  <c r="T34" i="64" s="1"/>
  <c r="W34" i="64" s="1"/>
  <c r="P34" i="65" s="1"/>
  <c r="T34" i="65" s="1"/>
  <c r="W34" i="65" s="1"/>
  <c r="P34" i="66" s="1"/>
  <c r="T34" i="66" s="1"/>
  <c r="W34" i="66" s="1"/>
  <c r="P34" i="67" s="1"/>
  <c r="T34" i="67" s="1"/>
  <c r="W34" i="67" s="1"/>
  <c r="P34" i="68" s="1"/>
  <c r="T34" i="68" s="1"/>
  <c r="W34" i="68" s="1"/>
  <c r="P34" i="69" s="1"/>
  <c r="T34" i="69" s="1"/>
  <c r="W34" i="69" s="1"/>
  <c r="P34" i="70" s="1"/>
  <c r="T34" i="70" s="1"/>
  <c r="W34" i="70" s="1"/>
  <c r="P34" i="71" s="1"/>
  <c r="T34" i="71" s="1"/>
  <c r="W34" i="71" s="1"/>
  <c r="P34" i="72" s="1"/>
  <c r="T34" i="72" s="1"/>
  <c r="W34" i="72" s="1"/>
  <c r="P34" i="73" s="1"/>
  <c r="T34" i="73" s="1"/>
  <c r="W34" i="73" s="1"/>
  <c r="P34" i="74" s="1"/>
  <c r="T34" i="74" s="1"/>
  <c r="W34" i="74" s="1"/>
  <c r="P34" i="75" s="1"/>
  <c r="T34" i="75" s="1"/>
  <c r="W34" i="75" s="1"/>
  <c r="T33" i="2"/>
  <c r="W33" i="2" s="1"/>
  <c r="P33" i="52" s="1"/>
  <c r="T33" i="52" s="1"/>
  <c r="W33" i="52" s="1"/>
  <c r="P33" i="53" s="1"/>
  <c r="T33" i="53" s="1"/>
  <c r="W33" i="53" s="1"/>
  <c r="P33" i="54" s="1"/>
  <c r="T33" i="54" s="1"/>
  <c r="W33" i="54" s="1"/>
  <c r="P33" i="55" s="1"/>
  <c r="T33" i="55" s="1"/>
  <c r="W33" i="55" s="1"/>
  <c r="P33" i="56" s="1"/>
  <c r="T33" i="56" s="1"/>
  <c r="W33" i="56" s="1"/>
  <c r="P33" i="57" s="1"/>
  <c r="T33" i="57" s="1"/>
  <c r="W33" i="57" s="1"/>
  <c r="P33" i="58" s="1"/>
  <c r="T33" i="58" s="1"/>
  <c r="W33" i="58" s="1"/>
  <c r="P33" i="59" s="1"/>
  <c r="T33" i="59" s="1"/>
  <c r="W33" i="59" s="1"/>
  <c r="P33" i="60" s="1"/>
  <c r="T33" i="60" s="1"/>
  <c r="W33" i="60" s="1"/>
  <c r="P33" i="61" s="1"/>
  <c r="T33" i="61" s="1"/>
  <c r="W33" i="61" s="1"/>
  <c r="P33" i="62" s="1"/>
  <c r="T33" i="62" s="1"/>
  <c r="W33" i="62" s="1"/>
  <c r="P33" i="63" s="1"/>
  <c r="T33" i="63" s="1"/>
  <c r="W33" i="63" s="1"/>
  <c r="P33" i="64" s="1"/>
  <c r="T33" i="64" s="1"/>
  <c r="W33" i="64" s="1"/>
  <c r="P33" i="65" s="1"/>
  <c r="T33" i="65" s="1"/>
  <c r="W33" i="65" s="1"/>
  <c r="P33" i="66" s="1"/>
  <c r="T33" i="66" s="1"/>
  <c r="W33" i="66" s="1"/>
  <c r="P33" i="67" s="1"/>
  <c r="T33" i="67" s="1"/>
  <c r="W33" i="67" s="1"/>
  <c r="P33" i="68" s="1"/>
  <c r="T33" i="68" s="1"/>
  <c r="W33" i="68" s="1"/>
  <c r="P33" i="69" s="1"/>
  <c r="T33" i="69" s="1"/>
  <c r="W33" i="69" s="1"/>
  <c r="P33" i="70" s="1"/>
  <c r="T33" i="70" s="1"/>
  <c r="W33" i="70" s="1"/>
  <c r="P33" i="71" s="1"/>
  <c r="T33" i="71" s="1"/>
  <c r="W33" i="71" s="1"/>
  <c r="P33" i="72" s="1"/>
  <c r="T33" i="72" s="1"/>
  <c r="W33" i="72" s="1"/>
  <c r="P33" i="73" s="1"/>
  <c r="T33" i="73" s="1"/>
  <c r="W33" i="73" s="1"/>
  <c r="P33" i="74" s="1"/>
  <c r="T33" i="74" s="1"/>
  <c r="W33" i="74" s="1"/>
  <c r="P33" i="75" s="1"/>
  <c r="T33" i="75" s="1"/>
  <c r="W33" i="75" s="1"/>
  <c r="AK28" i="57"/>
  <c r="AK27" i="53"/>
  <c r="H6" i="55"/>
  <c r="A6" i="56"/>
  <c r="AK28" i="59"/>
  <c r="AK27" i="52"/>
  <c r="W39" i="71"/>
  <c r="P39" i="72" s="1"/>
  <c r="W39" i="72" s="1"/>
  <c r="P39" i="73" s="1"/>
  <c r="W39" i="73" s="1"/>
  <c r="P39" i="74" s="1"/>
  <c r="W39" i="74" s="1"/>
  <c r="P39" i="75" s="1"/>
  <c r="W39" i="75" s="1"/>
  <c r="AK28" i="64"/>
  <c r="AK28" i="63"/>
  <c r="AK28" i="71"/>
  <c r="X27" i="2"/>
  <c r="V27" i="52" s="1"/>
  <c r="X27" i="52" s="1"/>
  <c r="V27" i="53" s="1"/>
  <c r="X27" i="53" s="1"/>
  <c r="V27" i="54" s="1"/>
  <c r="X27" i="54" s="1"/>
  <c r="V27" i="55" s="1"/>
  <c r="X27" i="55" s="1"/>
  <c r="V27" i="56" s="1"/>
  <c r="X27" i="56" s="1"/>
  <c r="V27" i="57" s="1"/>
  <c r="X27" i="57" s="1"/>
  <c r="V27" i="58" s="1"/>
  <c r="X27" i="58" s="1"/>
  <c r="V27" i="59" s="1"/>
  <c r="X27" i="59" s="1"/>
  <c r="V27" i="60" s="1"/>
  <c r="X27" i="60" s="1"/>
  <c r="V27" i="61" s="1"/>
  <c r="X27" i="61" s="1"/>
  <c r="V27" i="62" s="1"/>
  <c r="X27" i="62" s="1"/>
  <c r="V27" i="63" s="1"/>
  <c r="X27" i="63" s="1"/>
  <c r="V27" i="64" s="1"/>
  <c r="X27" i="64" s="1"/>
  <c r="V27" i="65" s="1"/>
  <c r="X27" i="65" s="1"/>
  <c r="V27" i="66" s="1"/>
  <c r="X27" i="66" s="1"/>
  <c r="V27" i="67" s="1"/>
  <c r="X27" i="67" s="1"/>
  <c r="V27" i="68" s="1"/>
  <c r="X27" i="68" s="1"/>
  <c r="V27" i="69" s="1"/>
  <c r="X27" i="69" s="1"/>
  <c r="V27" i="70" s="1"/>
  <c r="X27" i="70" s="1"/>
  <c r="V27" i="71" s="1"/>
  <c r="X27" i="71" s="1"/>
  <c r="V27" i="72" s="1"/>
  <c r="X27" i="72" s="1"/>
  <c r="V27" i="73" s="1"/>
  <c r="X27" i="73" s="1"/>
  <c r="V27" i="74" s="1"/>
  <c r="X27" i="74" s="1"/>
  <c r="V27" i="75" s="1"/>
  <c r="X27" i="75" s="1"/>
  <c r="T2" i="57"/>
  <c r="AU48" i="52" l="1"/>
  <c r="X22" i="52" s="1"/>
  <c r="V22" i="53" s="1"/>
  <c r="AV47" i="53" s="1"/>
  <c r="AQ48" i="53" s="1"/>
  <c r="AR48" i="52"/>
  <c r="AS48" i="52" s="1"/>
  <c r="R31" i="52" s="1"/>
  <c r="T31" i="52" s="1"/>
  <c r="W31" i="52" s="1"/>
  <c r="P31" i="53" s="1"/>
  <c r="AR44" i="52"/>
  <c r="AS44" i="52" s="1"/>
  <c r="R29" i="52" s="1"/>
  <c r="T29" i="52" s="1"/>
  <c r="W29" i="52" s="1"/>
  <c r="P29" i="53" s="1"/>
  <c r="X21" i="52"/>
  <c r="V21" i="53" s="1"/>
  <c r="AX37" i="53" s="1"/>
  <c r="AQ44" i="53" s="1"/>
  <c r="X20" i="55"/>
  <c r="T2" i="58"/>
  <c r="A6" i="57"/>
  <c r="H6" i="56"/>
  <c r="AU48" i="53" l="1"/>
  <c r="X22" i="53" s="1"/>
  <c r="V22" i="54" s="1"/>
  <c r="AV47" i="54" s="1"/>
  <c r="AQ48" i="54" s="1"/>
  <c r="AR48" i="53"/>
  <c r="AS48" i="53" s="1"/>
  <c r="R31" i="53" s="1"/>
  <c r="T31" i="53" s="1"/>
  <c r="W31" i="53" s="1"/>
  <c r="P31" i="54" s="1"/>
  <c r="AV37" i="53"/>
  <c r="AQ39" i="53" s="1"/>
  <c r="AW37" i="53"/>
  <c r="AQ42" i="53" s="1"/>
  <c r="AR42" i="53" s="1"/>
  <c r="AS42" i="53" s="1"/>
  <c r="R29" i="53" s="1"/>
  <c r="T29" i="53" s="1"/>
  <c r="W29" i="53" s="1"/>
  <c r="P29" i="54" s="1"/>
  <c r="AU39" i="53"/>
  <c r="AR39" i="53"/>
  <c r="AS39" i="53" s="1"/>
  <c r="AR44" i="53"/>
  <c r="AS44" i="53" s="1"/>
  <c r="AU44" i="53"/>
  <c r="X20" i="56"/>
  <c r="T2" i="59"/>
  <c r="A6" i="58"/>
  <c r="H6" i="57"/>
  <c r="AU48" i="54" l="1"/>
  <c r="X22" i="54" s="1"/>
  <c r="V22" i="55" s="1"/>
  <c r="AV47" i="55" s="1"/>
  <c r="AQ48" i="55" s="1"/>
  <c r="AR48" i="54"/>
  <c r="AS48" i="54" s="1"/>
  <c r="R31" i="54" s="1"/>
  <c r="T31" i="54" s="1"/>
  <c r="W31" i="54" s="1"/>
  <c r="P31" i="55" s="1"/>
  <c r="AU42" i="53"/>
  <c r="X21" i="53" s="1"/>
  <c r="V21" i="54" s="1"/>
  <c r="AV37" i="54" s="1"/>
  <c r="AQ39" i="54" s="1"/>
  <c r="AX37" i="54"/>
  <c r="AQ44" i="54" s="1"/>
  <c r="AW37" i="54"/>
  <c r="AQ42" i="54" s="1"/>
  <c r="X20" i="57"/>
  <c r="A6" i="59"/>
  <c r="H6" i="58"/>
  <c r="T2" i="60"/>
  <c r="AR48" i="55" l="1"/>
  <c r="AS48" i="55" s="1"/>
  <c r="R31" i="55" s="1"/>
  <c r="T31" i="55" s="1"/>
  <c r="W31" i="55" s="1"/>
  <c r="P31" i="56" s="1"/>
  <c r="AU48" i="55"/>
  <c r="X22" i="55" s="1"/>
  <c r="V22" i="56" s="1"/>
  <c r="AV47" i="56" s="1"/>
  <c r="AQ48" i="56" s="1"/>
  <c r="AU42" i="54"/>
  <c r="AR42" i="54"/>
  <c r="AS42" i="54" s="1"/>
  <c r="AU39" i="54"/>
  <c r="AR39" i="54"/>
  <c r="AS39" i="54" s="1"/>
  <c r="AR44" i="54"/>
  <c r="AS44" i="54" s="1"/>
  <c r="AU44" i="54"/>
  <c r="X20" i="58"/>
  <c r="H6" i="59"/>
  <c r="A6" i="60"/>
  <c r="T2" i="61"/>
  <c r="X21" i="54" l="1"/>
  <c r="V21" i="55" s="1"/>
  <c r="AU48" i="56"/>
  <c r="X22" i="56" s="1"/>
  <c r="V22" i="57" s="1"/>
  <c r="AV47" i="57" s="1"/>
  <c r="AQ48" i="57" s="1"/>
  <c r="AR48" i="56"/>
  <c r="AS48" i="56" s="1"/>
  <c r="R31" i="56" s="1"/>
  <c r="T31" i="56" s="1"/>
  <c r="W31" i="56" s="1"/>
  <c r="P31" i="57" s="1"/>
  <c r="R29" i="54"/>
  <c r="T29" i="54" s="1"/>
  <c r="W29" i="54" s="1"/>
  <c r="P29" i="55" s="1"/>
  <c r="AX37" i="55"/>
  <c r="AQ44" i="55" s="1"/>
  <c r="AV37" i="55"/>
  <c r="AQ39" i="55" s="1"/>
  <c r="AW37" i="55"/>
  <c r="AQ42" i="55" s="1"/>
  <c r="X20" i="59"/>
  <c r="T2" i="62"/>
  <c r="A6" i="61"/>
  <c r="H6" i="60"/>
  <c r="AU48" i="57" l="1"/>
  <c r="X22" i="57" s="1"/>
  <c r="V22" i="58" s="1"/>
  <c r="AV47" i="58" s="1"/>
  <c r="AQ48" i="58" s="1"/>
  <c r="AR48" i="57"/>
  <c r="AS48" i="57" s="1"/>
  <c r="R31" i="57" s="1"/>
  <c r="T31" i="57" s="1"/>
  <c r="W31" i="57" s="1"/>
  <c r="P31" i="58" s="1"/>
  <c r="AR42" i="55"/>
  <c r="AS42" i="55" s="1"/>
  <c r="AU42" i="55"/>
  <c r="AU39" i="55"/>
  <c r="AR39" i="55"/>
  <c r="AS39" i="55" s="1"/>
  <c r="AR44" i="55"/>
  <c r="AS44" i="55" s="1"/>
  <c r="AU44" i="55"/>
  <c r="X20" i="60"/>
  <c r="A6" i="62"/>
  <c r="H6" i="61"/>
  <c r="T2" i="63"/>
  <c r="AR48" i="58" l="1"/>
  <c r="AS48" i="58" s="1"/>
  <c r="R31" i="58" s="1"/>
  <c r="T31" i="58" s="1"/>
  <c r="W31" i="58" s="1"/>
  <c r="P31" i="59" s="1"/>
  <c r="AU48" i="58"/>
  <c r="X22" i="58" s="1"/>
  <c r="V22" i="59" s="1"/>
  <c r="AV47" i="59" s="1"/>
  <c r="AQ48" i="59" s="1"/>
  <c r="X21" i="55"/>
  <c r="V21" i="56" s="1"/>
  <c r="R29" i="55"/>
  <c r="T29" i="55" s="1"/>
  <c r="W29" i="55" s="1"/>
  <c r="P29" i="56" s="1"/>
  <c r="AW37" i="56"/>
  <c r="AQ42" i="56" s="1"/>
  <c r="AV37" i="56"/>
  <c r="AQ39" i="56" s="1"/>
  <c r="AX37" i="56"/>
  <c r="AQ44" i="56" s="1"/>
  <c r="X20" i="61"/>
  <c r="A6" i="63"/>
  <c r="H6" i="62"/>
  <c r="T2" i="64"/>
  <c r="AR48" i="59" l="1"/>
  <c r="AS48" i="59" s="1"/>
  <c r="R31" i="59" s="1"/>
  <c r="T31" i="59" s="1"/>
  <c r="W31" i="59" s="1"/>
  <c r="P31" i="60" s="1"/>
  <c r="AU48" i="59"/>
  <c r="X22" i="59" s="1"/>
  <c r="V22" i="60" s="1"/>
  <c r="AV47" i="60" s="1"/>
  <c r="AQ48" i="60" s="1"/>
  <c r="AR39" i="56"/>
  <c r="AS39" i="56" s="1"/>
  <c r="AU39" i="56"/>
  <c r="AR44" i="56"/>
  <c r="AS44" i="56" s="1"/>
  <c r="AU44" i="56"/>
  <c r="AU42" i="56"/>
  <c r="X21" i="56" s="1"/>
  <c r="V21" i="57" s="1"/>
  <c r="AR42" i="56"/>
  <c r="AS42" i="56" s="1"/>
  <c r="X20" i="62"/>
  <c r="H6" i="63"/>
  <c r="A6" i="64"/>
  <c r="T2" i="65"/>
  <c r="AU48" i="60" l="1"/>
  <c r="X22" i="60" s="1"/>
  <c r="V22" i="61" s="1"/>
  <c r="AV47" i="61" s="1"/>
  <c r="AQ48" i="61" s="1"/>
  <c r="AR48" i="60"/>
  <c r="AS48" i="60" s="1"/>
  <c r="R31" i="60" s="1"/>
  <c r="T31" i="60" s="1"/>
  <c r="W31" i="60" s="1"/>
  <c r="P31" i="61" s="1"/>
  <c r="R29" i="56"/>
  <c r="T29" i="56" s="1"/>
  <c r="W29" i="56" s="1"/>
  <c r="P29" i="57" s="1"/>
  <c r="AW37" i="57"/>
  <c r="AQ42" i="57" s="1"/>
  <c r="AV37" i="57"/>
  <c r="AQ39" i="57" s="1"/>
  <c r="AX37" i="57"/>
  <c r="AQ44" i="57" s="1"/>
  <c r="X20" i="63"/>
  <c r="A6" i="65"/>
  <c r="H6" i="64"/>
  <c r="T2" i="66"/>
  <c r="AU48" i="61" l="1"/>
  <c r="X22" i="61" s="1"/>
  <c r="V22" i="62" s="1"/>
  <c r="AV47" i="62" s="1"/>
  <c r="AQ48" i="62" s="1"/>
  <c r="AR48" i="61"/>
  <c r="AS48" i="61" s="1"/>
  <c r="R31" i="61" s="1"/>
  <c r="T31" i="61" s="1"/>
  <c r="W31" i="61" s="1"/>
  <c r="P31" i="62" s="1"/>
  <c r="AR39" i="57"/>
  <c r="AS39" i="57" s="1"/>
  <c r="AU39" i="57"/>
  <c r="AU44" i="57"/>
  <c r="AR44" i="57"/>
  <c r="AS44" i="57" s="1"/>
  <c r="AU42" i="57"/>
  <c r="X21" i="57" s="1"/>
  <c r="V21" i="58" s="1"/>
  <c r="AR42" i="57"/>
  <c r="AS42" i="57" s="1"/>
  <c r="R29" i="57" s="1"/>
  <c r="T29" i="57" s="1"/>
  <c r="W29" i="57" s="1"/>
  <c r="P29" i="58" s="1"/>
  <c r="X20" i="64"/>
  <c r="T2" i="67"/>
  <c r="H6" i="65"/>
  <c r="A6" i="66"/>
  <c r="AR48" i="62" l="1"/>
  <c r="AS48" i="62" s="1"/>
  <c r="R31" i="62" s="1"/>
  <c r="T31" i="62" s="1"/>
  <c r="W31" i="62" s="1"/>
  <c r="P31" i="63" s="1"/>
  <c r="AU48" i="62"/>
  <c r="X22" i="62" s="1"/>
  <c r="V22" i="63" s="1"/>
  <c r="AV47" i="63" s="1"/>
  <c r="AQ48" i="63" s="1"/>
  <c r="AW37" i="58"/>
  <c r="AQ42" i="58" s="1"/>
  <c r="AV37" i="58"/>
  <c r="AQ39" i="58" s="1"/>
  <c r="AX37" i="58"/>
  <c r="AQ44" i="58" s="1"/>
  <c r="X20" i="65"/>
  <c r="A6" i="67"/>
  <c r="H6" i="66"/>
  <c r="T2" i="68"/>
  <c r="AR48" i="63" l="1"/>
  <c r="AS48" i="63" s="1"/>
  <c r="R31" i="63" s="1"/>
  <c r="T31" i="63" s="1"/>
  <c r="W31" i="63" s="1"/>
  <c r="P31" i="64" s="1"/>
  <c r="AU48" i="63"/>
  <c r="X22" i="63" s="1"/>
  <c r="V22" i="64" s="1"/>
  <c r="AV47" i="64" s="1"/>
  <c r="AQ48" i="64" s="1"/>
  <c r="AU44" i="58"/>
  <c r="AR44" i="58"/>
  <c r="AS44" i="58" s="1"/>
  <c r="AR39" i="58"/>
  <c r="AS39" i="58" s="1"/>
  <c r="AU39" i="58"/>
  <c r="AR42" i="58"/>
  <c r="AS42" i="58" s="1"/>
  <c r="R29" i="58" s="1"/>
  <c r="T29" i="58" s="1"/>
  <c r="W29" i="58" s="1"/>
  <c r="P29" i="59" s="1"/>
  <c r="AU42" i="58"/>
  <c r="X21" i="58" s="1"/>
  <c r="V21" i="59" s="1"/>
  <c r="X20" i="66"/>
  <c r="T2" i="69"/>
  <c r="H6" i="67"/>
  <c r="A6" i="68"/>
  <c r="AU48" i="64" l="1"/>
  <c r="X22" i="64" s="1"/>
  <c r="V22" i="65" s="1"/>
  <c r="AV47" i="65" s="1"/>
  <c r="AQ48" i="65" s="1"/>
  <c r="AR48" i="64"/>
  <c r="AS48" i="64" s="1"/>
  <c r="R31" i="64" s="1"/>
  <c r="T31" i="64" s="1"/>
  <c r="W31" i="64" s="1"/>
  <c r="P31" i="65" s="1"/>
  <c r="AW37" i="59"/>
  <c r="AQ42" i="59" s="1"/>
  <c r="AX37" i="59"/>
  <c r="AQ44" i="59" s="1"/>
  <c r="AV37" i="59"/>
  <c r="AQ39" i="59" s="1"/>
  <c r="X20" i="67"/>
  <c r="A6" i="69"/>
  <c r="H6" i="68"/>
  <c r="T2" i="70"/>
  <c r="AU48" i="65" l="1"/>
  <c r="X22" i="65" s="1"/>
  <c r="V22" i="66" s="1"/>
  <c r="AV47" i="66" s="1"/>
  <c r="AQ48" i="66" s="1"/>
  <c r="AR48" i="65"/>
  <c r="AS48" i="65" s="1"/>
  <c r="R31" i="65" s="1"/>
  <c r="T31" i="65" s="1"/>
  <c r="W31" i="65" s="1"/>
  <c r="P31" i="66" s="1"/>
  <c r="AU39" i="59"/>
  <c r="AR39" i="59"/>
  <c r="AS39" i="59" s="1"/>
  <c r="AU44" i="59"/>
  <c r="AR44" i="59"/>
  <c r="AS44" i="59" s="1"/>
  <c r="AR42" i="59"/>
  <c r="AS42" i="59" s="1"/>
  <c r="R29" i="59" s="1"/>
  <c r="T29" i="59" s="1"/>
  <c r="W29" i="59" s="1"/>
  <c r="P29" i="60" s="1"/>
  <c r="AU42" i="59"/>
  <c r="X21" i="59" s="1"/>
  <c r="V21" i="60" s="1"/>
  <c r="X20" i="68"/>
  <c r="H6" i="69"/>
  <c r="A6" i="70"/>
  <c r="T2" i="71"/>
  <c r="AU48" i="66" l="1"/>
  <c r="X22" i="66" s="1"/>
  <c r="V22" i="67" s="1"/>
  <c r="AV47" i="67" s="1"/>
  <c r="AQ48" i="67" s="1"/>
  <c r="AR48" i="66"/>
  <c r="AS48" i="66" s="1"/>
  <c r="R31" i="66" s="1"/>
  <c r="T31" i="66" s="1"/>
  <c r="W31" i="66" s="1"/>
  <c r="P31" i="67" s="1"/>
  <c r="AX37" i="60"/>
  <c r="AQ44" i="60" s="1"/>
  <c r="AV37" i="60"/>
  <c r="AQ39" i="60" s="1"/>
  <c r="AW37" i="60"/>
  <c r="AQ42" i="60" s="1"/>
  <c r="X20" i="69"/>
  <c r="T2" i="72"/>
  <c r="A6" i="71"/>
  <c r="H6" i="70"/>
  <c r="AR48" i="67" l="1"/>
  <c r="AS48" i="67" s="1"/>
  <c r="R31" i="67" s="1"/>
  <c r="T31" i="67" s="1"/>
  <c r="W31" i="67" s="1"/>
  <c r="P31" i="68" s="1"/>
  <c r="AU48" i="67"/>
  <c r="X22" i="67" s="1"/>
  <c r="V22" i="68" s="1"/>
  <c r="AV47" i="68" s="1"/>
  <c r="AQ48" i="68" s="1"/>
  <c r="AR42" i="60"/>
  <c r="AS42" i="60" s="1"/>
  <c r="AU42" i="60"/>
  <c r="AU39" i="60"/>
  <c r="AR39" i="60"/>
  <c r="AS39" i="60" s="1"/>
  <c r="AU44" i="60"/>
  <c r="AR44" i="60"/>
  <c r="AS44" i="60" s="1"/>
  <c r="X20" i="70"/>
  <c r="H6" i="71"/>
  <c r="A6" i="72"/>
  <c r="T2" i="73"/>
  <c r="AU48" i="68" l="1"/>
  <c r="X22" i="68" s="1"/>
  <c r="V22" i="69" s="1"/>
  <c r="AV47" i="69" s="1"/>
  <c r="AQ48" i="69" s="1"/>
  <c r="AR48" i="68"/>
  <c r="AS48" i="68" s="1"/>
  <c r="R31" i="68" s="1"/>
  <c r="T31" i="68" s="1"/>
  <c r="W31" i="68" s="1"/>
  <c r="P31" i="69" s="1"/>
  <c r="X21" i="60"/>
  <c r="V21" i="61" s="1"/>
  <c r="R29" i="60"/>
  <c r="T29" i="60" s="1"/>
  <c r="W29" i="60" s="1"/>
  <c r="P29" i="61" s="1"/>
  <c r="AX37" i="61"/>
  <c r="AQ44" i="61" s="1"/>
  <c r="AV37" i="61"/>
  <c r="AQ39" i="61" s="1"/>
  <c r="AW37" i="61"/>
  <c r="AQ42" i="61" s="1"/>
  <c r="X20" i="71"/>
  <c r="A6" i="73"/>
  <c r="H6" i="72"/>
  <c r="T2" i="74"/>
  <c r="AU48" i="69" l="1"/>
  <c r="X22" i="69" s="1"/>
  <c r="V22" i="70" s="1"/>
  <c r="AV47" i="70" s="1"/>
  <c r="AQ48" i="70" s="1"/>
  <c r="AR48" i="69"/>
  <c r="AS48" i="69" s="1"/>
  <c r="R31" i="69" s="1"/>
  <c r="T31" i="69" s="1"/>
  <c r="W31" i="69" s="1"/>
  <c r="P31" i="70" s="1"/>
  <c r="AU42" i="61"/>
  <c r="AR42" i="61"/>
  <c r="AS42" i="61" s="1"/>
  <c r="AR39" i="61"/>
  <c r="AS39" i="61" s="1"/>
  <c r="AU39" i="61"/>
  <c r="AU44" i="61"/>
  <c r="AR44" i="61"/>
  <c r="AS44" i="61" s="1"/>
  <c r="X20" i="72"/>
  <c r="T2" i="75"/>
  <c r="A6" i="74"/>
  <c r="H6" i="73"/>
  <c r="AU48" i="70" l="1"/>
  <c r="X22" i="70" s="1"/>
  <c r="V22" i="71" s="1"/>
  <c r="AV47" i="71" s="1"/>
  <c r="AQ48" i="71" s="1"/>
  <c r="AR48" i="70"/>
  <c r="AS48" i="70" s="1"/>
  <c r="R31" i="70" s="1"/>
  <c r="T31" i="70" s="1"/>
  <c r="W31" i="70" s="1"/>
  <c r="P31" i="71" s="1"/>
  <c r="R29" i="61"/>
  <c r="T29" i="61" s="1"/>
  <c r="W29" i="61" s="1"/>
  <c r="P29" i="62" s="1"/>
  <c r="X21" i="61"/>
  <c r="V21" i="62" s="1"/>
  <c r="AX37" i="62"/>
  <c r="AQ44" i="62" s="1"/>
  <c r="AW37" i="62"/>
  <c r="AQ42" i="62" s="1"/>
  <c r="AV37" i="62"/>
  <c r="AQ39" i="62" s="1"/>
  <c r="X20" i="73"/>
  <c r="H6" i="74"/>
  <c r="A6" i="75"/>
  <c r="AU48" i="71" l="1"/>
  <c r="X22" i="71" s="1"/>
  <c r="V22" i="72" s="1"/>
  <c r="AV47" i="72" s="1"/>
  <c r="AQ48" i="72" s="1"/>
  <c r="AR48" i="71"/>
  <c r="AS48" i="71" s="1"/>
  <c r="R31" i="71" s="1"/>
  <c r="T31" i="71" s="1"/>
  <c r="W31" i="71" s="1"/>
  <c r="P31" i="72" s="1"/>
  <c r="AU39" i="62"/>
  <c r="AR39" i="62"/>
  <c r="AS39" i="62" s="1"/>
  <c r="AR42" i="62"/>
  <c r="AS42" i="62" s="1"/>
  <c r="AU42" i="62"/>
  <c r="AU44" i="62"/>
  <c r="AR44" i="62"/>
  <c r="AS44" i="62" s="1"/>
  <c r="X20" i="74"/>
  <c r="H6" i="75"/>
  <c r="AU48" i="72" l="1"/>
  <c r="X22" i="72" s="1"/>
  <c r="V22" i="73" s="1"/>
  <c r="AV47" i="73" s="1"/>
  <c r="AQ48" i="73" s="1"/>
  <c r="AR48" i="72"/>
  <c r="AS48" i="72" s="1"/>
  <c r="R31" i="72" s="1"/>
  <c r="T31" i="72" s="1"/>
  <c r="W31" i="72" s="1"/>
  <c r="P31" i="73" s="1"/>
  <c r="R29" i="62"/>
  <c r="T29" i="62" s="1"/>
  <c r="W29" i="62" s="1"/>
  <c r="P29" i="63" s="1"/>
  <c r="X21" i="62"/>
  <c r="V21" i="63" s="1"/>
  <c r="AX37" i="63" s="1"/>
  <c r="AQ44" i="63" s="1"/>
  <c r="AW37" i="63"/>
  <c r="AQ42" i="63" s="1"/>
  <c r="AV37" i="63"/>
  <c r="AQ39" i="63" s="1"/>
  <c r="X20" i="75"/>
  <c r="AR48" i="73" l="1"/>
  <c r="AS48" i="73" s="1"/>
  <c r="R31" i="73" s="1"/>
  <c r="T31" i="73" s="1"/>
  <c r="W31" i="73" s="1"/>
  <c r="P31" i="74" s="1"/>
  <c r="AU48" i="73"/>
  <c r="X22" i="73" s="1"/>
  <c r="V22" i="74" s="1"/>
  <c r="AV47" i="74" s="1"/>
  <c r="AQ48" i="74" s="1"/>
  <c r="AU44" i="63"/>
  <c r="AR44" i="63"/>
  <c r="AS44" i="63" s="1"/>
  <c r="AU39" i="63"/>
  <c r="AR39" i="63"/>
  <c r="AS39" i="63" s="1"/>
  <c r="AU42" i="63"/>
  <c r="AR42" i="63"/>
  <c r="AS42" i="63" s="1"/>
  <c r="AR48" i="74" l="1"/>
  <c r="AS48" i="74" s="1"/>
  <c r="R31" i="74" s="1"/>
  <c r="T31" i="74" s="1"/>
  <c r="W31" i="74" s="1"/>
  <c r="AU48" i="74"/>
  <c r="X22" i="74" s="1"/>
  <c r="R29" i="63"/>
  <c r="T29" i="63" s="1"/>
  <c r="W29" i="63" s="1"/>
  <c r="P29" i="64" s="1"/>
  <c r="X21" i="63"/>
  <c r="V21" i="64" s="1"/>
  <c r="AV37" i="64" s="1"/>
  <c r="AQ39" i="64" s="1"/>
  <c r="V22" i="75" l="1"/>
  <c r="AV47" i="75" s="1"/>
  <c r="AQ48" i="75" s="1"/>
  <c r="V22" i="76"/>
  <c r="AV47" i="76" s="1"/>
  <c r="AQ48" i="76" s="1"/>
  <c r="P31" i="75"/>
  <c r="AX37" i="64"/>
  <c r="AQ44" i="64" s="1"/>
  <c r="AW37" i="64"/>
  <c r="AQ42" i="64" s="1"/>
  <c r="AU42" i="64" s="1"/>
  <c r="AU44" i="64"/>
  <c r="AR44" i="64"/>
  <c r="AS44" i="64" s="1"/>
  <c r="AU39" i="64"/>
  <c r="AR39" i="64"/>
  <c r="AS39" i="64" s="1"/>
  <c r="AU48" i="76" l="1"/>
  <c r="X22" i="76" s="1"/>
  <c r="AR48" i="76"/>
  <c r="AS48" i="76" s="1"/>
  <c r="R31" i="76" s="1"/>
  <c r="T31" i="76" s="1"/>
  <c r="W31" i="76" s="1"/>
  <c r="AR48" i="75"/>
  <c r="AS48" i="75" s="1"/>
  <c r="R31" i="75" s="1"/>
  <c r="T31" i="75" s="1"/>
  <c r="W31" i="75" s="1"/>
  <c r="AU48" i="75"/>
  <c r="X22" i="75" s="1"/>
  <c r="AR42" i="64"/>
  <c r="AS42" i="64" s="1"/>
  <c r="R29" i="64"/>
  <c r="T29" i="64" s="1"/>
  <c r="W29" i="64" s="1"/>
  <c r="P29" i="65" s="1"/>
  <c r="X21" i="64"/>
  <c r="V21" i="65" s="1"/>
  <c r="AX37" i="65" s="1"/>
  <c r="AQ44" i="65" s="1"/>
  <c r="AV37" i="65" l="1"/>
  <c r="AQ39" i="65" s="1"/>
  <c r="AW37" i="65"/>
  <c r="AQ42" i="65" s="1"/>
  <c r="AU42" i="65" s="1"/>
  <c r="AR39" i="65"/>
  <c r="AS39" i="65" s="1"/>
  <c r="AU39" i="65"/>
  <c r="AR44" i="65"/>
  <c r="AS44" i="65" s="1"/>
  <c r="AU44" i="65"/>
  <c r="AR42" i="65" l="1"/>
  <c r="AS42" i="65" s="1"/>
  <c r="R29" i="65"/>
  <c r="T29" i="65" s="1"/>
  <c r="W29" i="65" s="1"/>
  <c r="P29" i="66" s="1"/>
  <c r="X21" i="65"/>
  <c r="V21" i="66" s="1"/>
  <c r="AV37" i="66" s="1"/>
  <c r="AQ39" i="66" s="1"/>
  <c r="AW37" i="66" l="1"/>
  <c r="AQ42" i="66" s="1"/>
  <c r="AX37" i="66"/>
  <c r="AQ44" i="66" s="1"/>
  <c r="AR44" i="66"/>
  <c r="AS44" i="66" s="1"/>
  <c r="AU44" i="66"/>
  <c r="AU42" i="66"/>
  <c r="X21" i="66" s="1"/>
  <c r="V21" i="67" s="1"/>
  <c r="AR42" i="66"/>
  <c r="AS42" i="66" s="1"/>
  <c r="R29" i="66" s="1"/>
  <c r="T29" i="66" s="1"/>
  <c r="W29" i="66" s="1"/>
  <c r="P29" i="67" s="1"/>
  <c r="AR39" i="66"/>
  <c r="AS39" i="66" s="1"/>
  <c r="AU39" i="66"/>
  <c r="AV37" i="67" l="1"/>
  <c r="AQ39" i="67" s="1"/>
  <c r="AX37" i="67"/>
  <c r="AQ44" i="67" s="1"/>
  <c r="AW37" i="67"/>
  <c r="AQ42" i="67" s="1"/>
  <c r="AR44" i="67" l="1"/>
  <c r="AS44" i="67" s="1"/>
  <c r="AU44" i="67"/>
  <c r="AU39" i="67"/>
  <c r="AR39" i="67"/>
  <c r="AS39" i="67" s="1"/>
  <c r="AU42" i="67"/>
  <c r="X21" i="67" s="1"/>
  <c r="V21" i="68" s="1"/>
  <c r="AR42" i="67"/>
  <c r="AS42" i="67" s="1"/>
  <c r="R29" i="67" s="1"/>
  <c r="T29" i="67" s="1"/>
  <c r="W29" i="67" s="1"/>
  <c r="P29" i="68" s="1"/>
  <c r="AV37" i="68" l="1"/>
  <c r="AQ39" i="68" s="1"/>
  <c r="AX37" i="68"/>
  <c r="AQ44" i="68" s="1"/>
  <c r="AW37" i="68"/>
  <c r="AQ42" i="68" s="1"/>
  <c r="AU44" i="68" l="1"/>
  <c r="AR44" i="68"/>
  <c r="AS44" i="68" s="1"/>
  <c r="AU39" i="68"/>
  <c r="AR39" i="68"/>
  <c r="AS39" i="68" s="1"/>
  <c r="AU42" i="68"/>
  <c r="X21" i="68" s="1"/>
  <c r="V21" i="69" s="1"/>
  <c r="AR42" i="68"/>
  <c r="AS42" i="68" s="1"/>
  <c r="R29" i="68" s="1"/>
  <c r="T29" i="68" s="1"/>
  <c r="W29" i="68" s="1"/>
  <c r="P29" i="69" s="1"/>
  <c r="AV37" i="69" l="1"/>
  <c r="AQ39" i="69" s="1"/>
  <c r="AW37" i="69"/>
  <c r="AQ42" i="69" s="1"/>
  <c r="AX37" i="69"/>
  <c r="AQ44" i="69" s="1"/>
  <c r="AR42" i="69" l="1"/>
  <c r="AS42" i="69" s="1"/>
  <c r="AU42" i="69"/>
  <c r="AU39" i="69"/>
  <c r="AR39" i="69"/>
  <c r="AS39" i="69" s="1"/>
  <c r="AR44" i="69"/>
  <c r="AS44" i="69" s="1"/>
  <c r="AU44" i="69"/>
  <c r="X21" i="69" l="1"/>
  <c r="V21" i="70" s="1"/>
  <c r="AV37" i="70" s="1"/>
  <c r="AQ39" i="70" s="1"/>
  <c r="R29" i="69"/>
  <c r="T29" i="69" s="1"/>
  <c r="W29" i="69" s="1"/>
  <c r="P29" i="70" s="1"/>
  <c r="AX37" i="70" l="1"/>
  <c r="AQ44" i="70" s="1"/>
  <c r="AU44" i="70" s="1"/>
  <c r="AW37" i="70"/>
  <c r="AQ42" i="70" s="1"/>
  <c r="AU42" i="70" s="1"/>
  <c r="AU39" i="70"/>
  <c r="AR39" i="70"/>
  <c r="AS39" i="70" s="1"/>
  <c r="AR44" i="70" l="1"/>
  <c r="AS44" i="70" s="1"/>
  <c r="R29" i="70" s="1"/>
  <c r="T29" i="70" s="1"/>
  <c r="W29" i="70" s="1"/>
  <c r="P29" i="71" s="1"/>
  <c r="AR42" i="70"/>
  <c r="AS42" i="70" s="1"/>
  <c r="X21" i="70"/>
  <c r="V21" i="71" s="1"/>
  <c r="AX37" i="71" s="1"/>
  <c r="AQ44" i="71" s="1"/>
  <c r="AW37" i="71" l="1"/>
  <c r="AQ42" i="71" s="1"/>
  <c r="AR42" i="71" s="1"/>
  <c r="AS42" i="71" s="1"/>
  <c r="AV37" i="71"/>
  <c r="AQ39" i="71" s="1"/>
  <c r="AR39" i="71" s="1"/>
  <c r="AS39" i="71" s="1"/>
  <c r="AU44" i="71"/>
  <c r="AR44" i="71"/>
  <c r="AS44" i="71" s="1"/>
  <c r="AU39" i="71" l="1"/>
  <c r="AU42" i="71"/>
  <c r="X21" i="71" s="1"/>
  <c r="V21" i="72" s="1"/>
  <c r="AW37" i="72" s="1"/>
  <c r="AQ42" i="72" s="1"/>
  <c r="R29" i="71"/>
  <c r="T29" i="71" s="1"/>
  <c r="W29" i="71" s="1"/>
  <c r="P29" i="72" s="1"/>
  <c r="AV37" i="72"/>
  <c r="AQ39" i="72" s="1"/>
  <c r="AX37" i="72" l="1"/>
  <c r="AQ44" i="72" s="1"/>
  <c r="AU44" i="72"/>
  <c r="AR44" i="72"/>
  <c r="AS44" i="72" s="1"/>
  <c r="AR42" i="72"/>
  <c r="AS42" i="72" s="1"/>
  <c r="R29" i="72" s="1"/>
  <c r="T29" i="72" s="1"/>
  <c r="W29" i="72" s="1"/>
  <c r="P29" i="73" s="1"/>
  <c r="AU42" i="72"/>
  <c r="X21" i="72" s="1"/>
  <c r="V21" i="73" s="1"/>
  <c r="AU39" i="72"/>
  <c r="AR39" i="72"/>
  <c r="AS39" i="72" s="1"/>
  <c r="AX37" i="73" l="1"/>
  <c r="AQ44" i="73" s="1"/>
  <c r="AW37" i="73"/>
  <c r="AQ42" i="73" s="1"/>
  <c r="AV37" i="73"/>
  <c r="AQ39" i="73" s="1"/>
  <c r="AR42" i="73" l="1"/>
  <c r="AS42" i="73" s="1"/>
  <c r="AU42" i="73"/>
  <c r="AR44" i="73"/>
  <c r="AS44" i="73" s="1"/>
  <c r="AU44" i="73"/>
  <c r="AU39" i="73"/>
  <c r="AR39" i="73"/>
  <c r="AS39" i="73" s="1"/>
  <c r="X21" i="73" l="1"/>
  <c r="V21" i="74" s="1"/>
  <c r="R29" i="73"/>
  <c r="T29" i="73" s="1"/>
  <c r="W29" i="73" s="1"/>
  <c r="P29" i="74" s="1"/>
  <c r="AX37" i="74"/>
  <c r="AQ44" i="74" s="1"/>
  <c r="AV37" i="74"/>
  <c r="AQ39" i="74" s="1"/>
  <c r="AW37" i="74"/>
  <c r="AQ42" i="74" s="1"/>
  <c r="AU44" i="74" l="1"/>
  <c r="AR44" i="74"/>
  <c r="AS44" i="74" s="1"/>
  <c r="AR42" i="74"/>
  <c r="AS42" i="74" s="1"/>
  <c r="R29" i="74" s="1"/>
  <c r="T29" i="74" s="1"/>
  <c r="W29" i="74" s="1"/>
  <c r="AU42" i="74"/>
  <c r="X21" i="74" s="1"/>
  <c r="AR39" i="74"/>
  <c r="AS39" i="74" s="1"/>
  <c r="AU39" i="74"/>
  <c r="V21" i="75" l="1"/>
  <c r="V21" i="76"/>
  <c r="P29" i="75"/>
  <c r="AV37" i="75"/>
  <c r="AQ39" i="75" s="1"/>
  <c r="AW37" i="75"/>
  <c r="AQ42" i="75" s="1"/>
  <c r="AX37" i="75"/>
  <c r="AQ44" i="75" s="1"/>
  <c r="AX37" i="76" l="1"/>
  <c r="AQ44" i="76" s="1"/>
  <c r="AW37" i="76"/>
  <c r="AQ42" i="76" s="1"/>
  <c r="AV37" i="76"/>
  <c r="AQ39" i="76" s="1"/>
  <c r="AU44" i="75"/>
  <c r="AR44" i="75"/>
  <c r="AS44" i="75" s="1"/>
  <c r="AR39" i="75"/>
  <c r="AS39" i="75" s="1"/>
  <c r="AU39" i="75"/>
  <c r="AR42" i="75"/>
  <c r="AS42" i="75" s="1"/>
  <c r="AU42" i="75"/>
  <c r="AR39" i="76" l="1"/>
  <c r="AS39" i="76" s="1"/>
  <c r="AU39" i="76"/>
  <c r="AU42" i="76"/>
  <c r="AR42" i="76"/>
  <c r="AS42" i="76" s="1"/>
  <c r="X21" i="75"/>
  <c r="AU44" i="76"/>
  <c r="X21" i="76" s="1"/>
  <c r="AR44" i="76"/>
  <c r="AS44" i="76" s="1"/>
  <c r="R29" i="76" s="1"/>
  <c r="T29" i="76" s="1"/>
  <c r="W29" i="76" s="1"/>
  <c r="R29" i="75"/>
  <c r="T29" i="75" s="1"/>
  <c r="W29" i="7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0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1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2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3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4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5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6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7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8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9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A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B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C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D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E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F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0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1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2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3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4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5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6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7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8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900-000001000000}">
      <text>
        <r>
          <rPr>
            <b/>
            <sz val="8"/>
            <color indexed="81"/>
            <rFont val="Tahoma"/>
            <family val="2"/>
          </rPr>
          <t>Privacy Act Notice</t>
        </r>
        <r>
          <rPr>
            <sz val="8"/>
            <color indexed="81"/>
            <rFont val="Tahoma"/>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sharedStrings.xml><?xml version="1.0" encoding="utf-8"?>
<sst xmlns="http://schemas.openxmlformats.org/spreadsheetml/2006/main" count="6004" uniqueCount="175">
  <si>
    <t>TIME AND</t>
  </si>
  <si>
    <t>NAME</t>
  </si>
  <si>
    <t>PP</t>
  </si>
  <si>
    <t>UNIT</t>
  </si>
  <si>
    <t>TK</t>
  </si>
  <si>
    <t>GS</t>
  </si>
  <si>
    <t>WG</t>
  </si>
  <si>
    <t>OTHER</t>
  </si>
  <si>
    <t>FT</t>
  </si>
  <si>
    <t>PT</t>
  </si>
  <si>
    <t>INT</t>
  </si>
  <si>
    <t>STATUS CHANGE</t>
  </si>
  <si>
    <t>Last 4 numbers of SSN</t>
  </si>
  <si>
    <t>ATTENDANCE</t>
  </si>
  <si>
    <t xml:space="preserve"> </t>
  </si>
  <si>
    <t>REPORT</t>
  </si>
  <si>
    <t>EST. WORK WK. AND HRS.</t>
  </si>
  <si>
    <t>YR</t>
  </si>
  <si>
    <t>FS</t>
  </si>
  <si>
    <t>ADV LV CD</t>
  </si>
  <si>
    <t>OATH OFFICE</t>
  </si>
  <si>
    <t>FINAL</t>
  </si>
  <si>
    <t>NEW CONTACT PT</t>
  </si>
  <si>
    <t>CONT</t>
  </si>
  <si>
    <t>ACCT DATA CODE</t>
  </si>
  <si>
    <t>DAYS IN PAY STAT.</t>
  </si>
  <si>
    <t>CORR'D</t>
  </si>
  <si>
    <t>ALTERNATE WORK SCH.</t>
  </si>
  <si>
    <t>23</t>
  </si>
  <si>
    <t>TIME IN PAY STATUS</t>
  </si>
  <si>
    <t>TRANSACTION</t>
  </si>
  <si>
    <t>WEEK1</t>
  </si>
  <si>
    <t>WEEK2</t>
  </si>
  <si>
    <t>ACCOUNTING DATA</t>
  </si>
  <si>
    <t>Click on the Transaction Code cells for possible valid codes</t>
  </si>
  <si>
    <t>SHIFT</t>
  </si>
  <si>
    <t>FRAC-</t>
  </si>
  <si>
    <t>MGMT</t>
  </si>
  <si>
    <t>Comp Earned</t>
  </si>
  <si>
    <t>Annual</t>
  </si>
  <si>
    <t>Sick</t>
  </si>
  <si>
    <t>Comp Used</t>
  </si>
  <si>
    <t>LWOP</t>
  </si>
  <si>
    <t>AWOL</t>
  </si>
  <si>
    <t>Susp</t>
  </si>
  <si>
    <t>ML Reg</t>
  </si>
  <si>
    <t>ML Emer</t>
  </si>
  <si>
    <t>Holiday/Other</t>
  </si>
  <si>
    <t>Credit Taken</t>
  </si>
  <si>
    <t>Credit Earned</t>
  </si>
  <si>
    <t>Family Sick</t>
  </si>
  <si>
    <t>Regular</t>
  </si>
  <si>
    <t>Overtime</t>
  </si>
  <si>
    <t>FOR TOTAL HRS</t>
  </si>
  <si>
    <t>FOR TOTAL TRANS</t>
  </si>
  <si>
    <t>Trav Comp Earned</t>
  </si>
  <si>
    <t>Trav Comp Used</t>
  </si>
  <si>
    <t>PREFIX</t>
  </si>
  <si>
    <t>CODE</t>
  </si>
  <si>
    <t>SUFFIX</t>
  </si>
  <si>
    <t>HOURS</t>
  </si>
  <si>
    <t>TION</t>
  </si>
  <si>
    <t>CONV CD</t>
  </si>
  <si>
    <t>week one</t>
  </si>
  <si>
    <t>week two</t>
  </si>
  <si>
    <t>SUN</t>
  </si>
  <si>
    <t>MON</t>
  </si>
  <si>
    <t>TUE</t>
  </si>
  <si>
    <t>WED</t>
  </si>
  <si>
    <t>THU</t>
  </si>
  <si>
    <t>FRI</t>
  </si>
  <si>
    <t>SAT</t>
  </si>
  <si>
    <t>WEEK 1</t>
  </si>
  <si>
    <t>WEEK 2</t>
  </si>
  <si>
    <t>CODE 32</t>
  </si>
  <si>
    <t>CODE 61</t>
  </si>
  <si>
    <t>CODE 62</t>
  </si>
  <si>
    <t>CODE 64</t>
  </si>
  <si>
    <t>CODE 71</t>
  </si>
  <si>
    <t>CODE 72</t>
  </si>
  <si>
    <t>CODE 73</t>
  </si>
  <si>
    <t>CODE 65</t>
  </si>
  <si>
    <t>CODE 68</t>
  </si>
  <si>
    <t>CODE 66</t>
  </si>
  <si>
    <t>CODE 50</t>
  </si>
  <si>
    <t>CODE 29</t>
  </si>
  <si>
    <t>CODE 62/62</t>
  </si>
  <si>
    <t>CODE 01</t>
  </si>
  <si>
    <t>CODE 21</t>
  </si>
  <si>
    <t>CODE 17</t>
  </si>
  <si>
    <t>Sun</t>
  </si>
  <si>
    <t>Mon</t>
  </si>
  <si>
    <t>Tues</t>
  </si>
  <si>
    <t>Wed</t>
  </si>
  <si>
    <t>Thur</t>
  </si>
  <si>
    <t>Fri</t>
  </si>
  <si>
    <t>Sat</t>
  </si>
  <si>
    <t>Tue</t>
  </si>
  <si>
    <t>CODE7832</t>
  </si>
  <si>
    <t>CODE7864</t>
  </si>
  <si>
    <t>LINE 9</t>
  </si>
  <si>
    <t>LINE 10</t>
  </si>
  <si>
    <t>LINE 11</t>
  </si>
  <si>
    <t>LINE 12</t>
  </si>
  <si>
    <t>LINE 13</t>
  </si>
  <si>
    <t>LINE 14</t>
  </si>
  <si>
    <t>LINE 15</t>
  </si>
  <si>
    <t>LINE 16</t>
  </si>
  <si>
    <t>LINE 17</t>
  </si>
  <si>
    <t>LINE 18</t>
  </si>
  <si>
    <t>LINE 19</t>
  </si>
  <si>
    <t>TOTALS</t>
  </si>
  <si>
    <t>TOTAL TRANSACTION</t>
  </si>
  <si>
    <t>TTL TIME WITHPAY</t>
  </si>
  <si>
    <t>PART TIME LEAVE CATEGORY=</t>
  </si>
  <si>
    <t xml:space="preserve">Ann. Int. CarryOver Hrs = </t>
  </si>
  <si>
    <t>WK TOTAL</t>
  </si>
  <si>
    <t>OTHER TIME</t>
  </si>
  <si>
    <t xml:space="preserve">Sick Int. CarryOver Hrs = </t>
  </si>
  <si>
    <t>Hours Worked =</t>
  </si>
  <si>
    <t>LINE 23</t>
  </si>
  <si>
    <t>GRAND TOTAL</t>
  </si>
  <si>
    <t>LINE 24</t>
  </si>
  <si>
    <t>LINE 25</t>
  </si>
  <si>
    <t>Total Trans</t>
  </si>
  <si>
    <t>Total Pay</t>
  </si>
  <si>
    <t>TOTAL OTHER TIME</t>
  </si>
  <si>
    <t>TOTAL OTHER</t>
  </si>
  <si>
    <t>Code 6161</t>
  </si>
  <si>
    <t>Family S/L</t>
  </si>
  <si>
    <t>wk 1 total</t>
  </si>
  <si>
    <t>wk2total</t>
  </si>
  <si>
    <t>Total Transactions Above</t>
  </si>
  <si>
    <t>CLOCK HOURS ABSENT OR PREMIUM PAY (USE MILITARY TIME)</t>
  </si>
  <si>
    <t>BROUGHT FWD</t>
  </si>
  <si>
    <t xml:space="preserve">ACCRUED </t>
  </si>
  <si>
    <t>AVAILABLE</t>
  </si>
  <si>
    <t>USED</t>
  </si>
  <si>
    <t>BAL/DATE</t>
  </si>
  <si>
    <t>Total Transactions Below</t>
  </si>
  <si>
    <t>Grand Total</t>
  </si>
  <si>
    <t>fraction calc</t>
  </si>
  <si>
    <t>CERTIFICATION BLOCK</t>
  </si>
  <si>
    <t>COMP    64</t>
  </si>
  <si>
    <t>Annual Total Hours</t>
  </si>
  <si>
    <t>DIVIDED BY 10,13,20</t>
  </si>
  <si>
    <t>trunc</t>
  </si>
  <si>
    <t>mod</t>
  </si>
  <si>
    <t>BAL 4</t>
  </si>
  <si>
    <t>BAL 6</t>
  </si>
  <si>
    <t>BAL 8</t>
  </si>
  <si>
    <t xml:space="preserve">CERTIFICATION THAT LEAVE CHARGED THIS PERIOD </t>
  </si>
  <si>
    <t>(AND/OR)</t>
  </si>
  <si>
    <t>HOURS LEAVE CHARGED IN PRIOR</t>
  </si>
  <si>
    <t>TRAV COMP 7864</t>
  </si>
  <si>
    <t>PAY PERIODS IS CORRECT AND THAT LEAVE CHARGED WAS IN ACCORDANCE WITH STATUTES AND</t>
  </si>
  <si>
    <t>CREDIT     50</t>
  </si>
  <si>
    <t>REGULATIONS AUTHORIZING LEAVE.</t>
  </si>
  <si>
    <t>TIMEKEEPERS INITIALS</t>
  </si>
  <si>
    <t>EMPLOYEES INITIALS</t>
  </si>
  <si>
    <t>LWOP    71</t>
  </si>
  <si>
    <t>AWOL    72</t>
  </si>
  <si>
    <t>CERTIFIED CORRECT: ALL REGULAR TIME,LEAVE,OVERTIM,NIGHT DIFFERENTIAL, AND HOLIDAY TIME</t>
  </si>
  <si>
    <t>WAS WORKED AND APPROVED ACCORDING TO LAW &amp; REGULATIONS</t>
  </si>
  <si>
    <t>SUSP    73</t>
  </si>
  <si>
    <t>ML REG    65</t>
  </si>
  <si>
    <t>SICK</t>
  </si>
  <si>
    <t>ML EMER    68</t>
  </si>
  <si>
    <t>TOTAL HRS</t>
  </si>
  <si>
    <t>FSIS FORM 3530-5b   10/07/11</t>
  </si>
  <si>
    <t>HOLIDAY/OTHER 66</t>
  </si>
  <si>
    <t>SUSP</t>
  </si>
  <si>
    <t>Credit Used</t>
  </si>
  <si>
    <t>LINE 22</t>
  </si>
  <si>
    <t>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</si>
</sst>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dd/yy"/>
    <numFmt numFmtId="166" formatCode="0;\-0;;@"/>
    <numFmt numFmtId="167" formatCode="0.0"/>
  </numFmts>
  <fonts count="36">
    <font>
      <sz val="10"/>
      <name val="Arial"/>
    </font>
    <font>
      <sz val="6"/>
      <name val="Arial"/>
      <family val="2"/>
    </font>
    <font>
      <sz val="5"/>
      <name val="Arial"/>
      <family val="2"/>
    </font>
    <font>
      <b/>
      <sz val="8"/>
      <name val="Arial"/>
      <family val="2"/>
    </font>
    <font>
      <b/>
      <sz val="14"/>
      <name val="Times New Roman"/>
      <family val="1"/>
    </font>
    <font>
      <b/>
      <sz val="10"/>
      <name val="Arial"/>
      <family val="2"/>
    </font>
    <font>
      <b/>
      <sz val="6"/>
      <name val="Arial"/>
      <family val="2"/>
    </font>
    <font>
      <sz val="8"/>
      <name val="Arial"/>
      <family val="2"/>
    </font>
    <font>
      <sz val="10"/>
      <name val="Arial"/>
      <family val="2"/>
    </font>
    <font>
      <b/>
      <sz val="10"/>
      <color indexed="10"/>
      <name val="Arial"/>
      <family val="2"/>
    </font>
    <font>
      <b/>
      <sz val="10"/>
      <color indexed="16"/>
      <name val="Arial"/>
      <family val="2"/>
    </font>
    <font>
      <b/>
      <sz val="6"/>
      <color indexed="10"/>
      <name val="Arial"/>
      <family val="2"/>
    </font>
    <font>
      <b/>
      <sz val="8"/>
      <color indexed="10"/>
      <name val="Arial"/>
      <family val="2"/>
    </font>
    <font>
      <sz val="7"/>
      <name val="Arial"/>
      <family val="2"/>
    </font>
    <font>
      <b/>
      <sz val="5"/>
      <color indexed="48"/>
      <name val="Arial"/>
      <family val="2"/>
    </font>
    <font>
      <b/>
      <sz val="6"/>
      <color indexed="17"/>
      <name val="Arial"/>
      <family val="2"/>
    </font>
    <font>
      <sz val="6"/>
      <name val="Arial"/>
    </font>
    <font>
      <sz val="6"/>
      <color indexed="22"/>
      <name val="Arial"/>
      <family val="2"/>
    </font>
    <font>
      <b/>
      <sz val="7"/>
      <color indexed="12"/>
      <name val="Arial"/>
      <family val="2"/>
    </font>
    <font>
      <b/>
      <sz val="7"/>
      <color indexed="10"/>
      <name val="Arial"/>
      <family val="2"/>
    </font>
    <font>
      <b/>
      <sz val="7"/>
      <color indexed="17"/>
      <name val="Arial"/>
      <family val="2"/>
    </font>
    <font>
      <b/>
      <sz val="5"/>
      <name val="Arial"/>
      <family val="2"/>
    </font>
    <font>
      <b/>
      <sz val="8"/>
      <color indexed="12"/>
      <name val="Arial"/>
      <family val="2"/>
    </font>
    <font>
      <b/>
      <sz val="8"/>
      <color indexed="17"/>
      <name val="Arial"/>
      <family val="2"/>
    </font>
    <font>
      <b/>
      <sz val="10"/>
      <color indexed="17"/>
      <name val="Arial"/>
      <family val="2"/>
    </font>
    <font>
      <sz val="8"/>
      <color indexed="12"/>
      <name val="Arial"/>
      <family val="2"/>
    </font>
    <font>
      <sz val="7"/>
      <color indexed="12"/>
      <name val="Arial"/>
      <family val="2"/>
    </font>
    <font>
      <sz val="10"/>
      <color indexed="12"/>
      <name val="Arial"/>
      <family val="2"/>
    </font>
    <font>
      <b/>
      <sz val="6"/>
      <color indexed="57"/>
      <name val="Arial"/>
      <family val="2"/>
    </font>
    <font>
      <b/>
      <sz val="5"/>
      <color indexed="57"/>
      <name val="Arial"/>
      <family val="2"/>
    </font>
    <font>
      <sz val="10"/>
      <color indexed="57"/>
      <name val="Arial"/>
      <family val="2"/>
    </font>
    <font>
      <b/>
      <sz val="7"/>
      <name val="Arial"/>
      <family val="2"/>
    </font>
    <font>
      <b/>
      <sz val="6"/>
      <color indexed="12"/>
      <name val="Arial"/>
      <family val="2"/>
    </font>
    <font>
      <sz val="8"/>
      <name val="Arial"/>
    </font>
    <font>
      <sz val="8"/>
      <color indexed="81"/>
      <name val="Tahoma"/>
    </font>
    <font>
      <b/>
      <sz val="8"/>
      <color indexed="81"/>
      <name val="Tahoma"/>
      <family val="2"/>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style="thin">
        <color indexed="64"/>
      </bottom>
      <diagonal/>
    </border>
  </borders>
  <cellStyleXfs count="1">
    <xf numFmtId="0" fontId="0" fillId="0" borderId="0"/>
  </cellStyleXfs>
  <cellXfs count="296">
    <xf numFmtId="0" fontId="0" fillId="0" borderId="0" xfId="0"/>
    <xf numFmtId="0" fontId="1" fillId="2" borderId="3" xfId="0" applyFont="1" applyFill="1" applyBorder="1" applyAlignment="1" applyProtection="1">
      <alignment horizontal="center"/>
      <protection hidden="1"/>
    </xf>
    <xf numFmtId="0" fontId="0" fillId="0" borderId="0" xfId="0" applyProtection="1">
      <protection hidden="1"/>
    </xf>
    <xf numFmtId="0" fontId="1" fillId="0" borderId="0" xfId="0" applyFont="1" applyProtection="1">
      <protection hidden="1"/>
    </xf>
    <xf numFmtId="164" fontId="5" fillId="0" borderId="4" xfId="0" applyNumberFormat="1" applyFont="1" applyBorder="1" applyAlignment="1" applyProtection="1">
      <alignment horizontal="center"/>
      <protection hidden="1"/>
    </xf>
    <xf numFmtId="0" fontId="5" fillId="0" borderId="4" xfId="0" applyFont="1" applyBorder="1" applyAlignment="1" applyProtection="1">
      <alignment horizontal="center"/>
      <protection locked="0" hidden="1"/>
    </xf>
    <xf numFmtId="164" fontId="5" fillId="0" borderId="4" xfId="0" applyNumberFormat="1" applyFont="1" applyBorder="1" applyAlignment="1" applyProtection="1">
      <protection locked="0" hidden="1"/>
    </xf>
    <xf numFmtId="1" fontId="5" fillId="0" borderId="5" xfId="0" applyNumberFormat="1" applyFont="1" applyBorder="1" applyAlignment="1" applyProtection="1">
      <alignment horizontal="center"/>
      <protection hidden="1"/>
    </xf>
    <xf numFmtId="0" fontId="5" fillId="0" borderId="4" xfId="0" applyFont="1" applyBorder="1" applyAlignment="1" applyProtection="1">
      <alignment horizontal="center"/>
      <protection hidden="1"/>
    </xf>
    <xf numFmtId="14" fontId="2" fillId="0" borderId="5" xfId="0" applyNumberFormat="1" applyFont="1" applyBorder="1" applyAlignment="1" applyProtection="1">
      <alignment horizontal="left"/>
      <protection locked="0" hidden="1"/>
    </xf>
    <xf numFmtId="14" fontId="2" fillId="0" borderId="6" xfId="0" applyNumberFormat="1" applyFont="1" applyBorder="1" applyAlignment="1" applyProtection="1">
      <alignment horizontal="center"/>
      <protection locked="0" hidden="1"/>
    </xf>
    <xf numFmtId="49" fontId="4" fillId="0" borderId="4" xfId="0" applyNumberFormat="1" applyFont="1" applyFill="1" applyBorder="1" applyAlignment="1" applyProtection="1">
      <alignment horizontal="center"/>
      <protection locked="0" hidden="1"/>
    </xf>
    <xf numFmtId="0" fontId="1" fillId="2" borderId="7" xfId="0" applyFont="1" applyFill="1" applyBorder="1" applyAlignment="1" applyProtection="1">
      <alignment horizontal="center"/>
      <protection hidden="1"/>
    </xf>
    <xf numFmtId="49" fontId="5" fillId="0" borderId="8" xfId="0" applyNumberFormat="1" applyFont="1" applyBorder="1" applyAlignment="1" applyProtection="1">
      <alignment horizontal="center"/>
      <protection hidden="1"/>
    </xf>
    <xf numFmtId="0" fontId="1" fillId="0" borderId="3"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1" fillId="0" borderId="0" xfId="0" applyFont="1" applyAlignment="1" applyProtection="1">
      <alignment wrapText="1"/>
      <protection hidden="1"/>
    </xf>
    <xf numFmtId="0" fontId="1" fillId="2" borderId="11" xfId="0" applyFont="1" applyFill="1" applyBorder="1" applyAlignment="1" applyProtection="1">
      <protection hidden="1"/>
    </xf>
    <xf numFmtId="0" fontId="1" fillId="2" borderId="9" xfId="0" applyFont="1" applyFill="1" applyBorder="1" applyAlignment="1" applyProtection="1">
      <protection hidden="1"/>
    </xf>
    <xf numFmtId="0" fontId="1" fillId="0" borderId="4"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1" fillId="2" borderId="10" xfId="0" applyFont="1" applyFill="1" applyBorder="1" applyAlignment="1" applyProtection="1">
      <protection hidden="1"/>
    </xf>
    <xf numFmtId="0" fontId="1" fillId="2" borderId="13" xfId="0" applyFont="1" applyFill="1" applyBorder="1" applyAlignment="1" applyProtection="1">
      <protection hidden="1"/>
    </xf>
    <xf numFmtId="0" fontId="1" fillId="2" borderId="6" xfId="0" applyFont="1" applyFill="1" applyBorder="1" applyProtection="1">
      <protection hidden="1"/>
    </xf>
    <xf numFmtId="0" fontId="1" fillId="2" borderId="4" xfId="0" applyFont="1" applyFill="1" applyBorder="1" applyProtection="1">
      <protection hidden="1"/>
    </xf>
    <xf numFmtId="0" fontId="8" fillId="0" borderId="0" xfId="0" applyFont="1" applyProtection="1">
      <protection hidden="1"/>
    </xf>
    <xf numFmtId="12" fontId="3" fillId="0" borderId="11" xfId="0" applyNumberFormat="1" applyFont="1" applyBorder="1" applyAlignment="1" applyProtection="1">
      <protection locked="0" hidden="1"/>
    </xf>
    <xf numFmtId="12" fontId="3" fillId="0" borderId="4" xfId="0" applyNumberFormat="1" applyFont="1" applyBorder="1" applyAlignment="1" applyProtection="1">
      <protection locked="0" hidden="1"/>
    </xf>
    <xf numFmtId="0" fontId="5" fillId="0" borderId="11" xfId="0" applyFont="1" applyBorder="1" applyProtection="1">
      <protection locked="0" hidden="1"/>
    </xf>
    <xf numFmtId="164" fontId="5" fillId="0" borderId="11" xfId="0" applyNumberFormat="1" applyFont="1" applyBorder="1" applyAlignment="1" applyProtection="1">
      <protection locked="0" hidden="1"/>
    </xf>
    <xf numFmtId="166" fontId="9" fillId="0" borderId="11" xfId="0" applyNumberFormat="1" applyFont="1" applyBorder="1" applyProtection="1">
      <protection hidden="1"/>
    </xf>
    <xf numFmtId="166" fontId="10" fillId="0" borderId="11" xfId="0" applyNumberFormat="1" applyFont="1" applyBorder="1" applyAlignment="1" applyProtection="1">
      <alignment horizontal="right"/>
      <protection hidden="1"/>
    </xf>
    <xf numFmtId="12" fontId="0" fillId="0" borderId="0" xfId="0" applyNumberFormat="1" applyProtection="1">
      <protection hidden="1"/>
    </xf>
    <xf numFmtId="2" fontId="0" fillId="0" borderId="0" xfId="0" applyNumberFormat="1" applyProtection="1">
      <protection hidden="1"/>
    </xf>
    <xf numFmtId="12" fontId="3" fillId="0" borderId="10" xfId="0" applyNumberFormat="1" applyFont="1" applyBorder="1" applyAlignment="1" applyProtection="1">
      <protection locked="0" hidden="1"/>
    </xf>
    <xf numFmtId="1" fontId="11" fillId="0" borderId="10" xfId="0" applyNumberFormat="1" applyFont="1" applyBorder="1" applyAlignment="1" applyProtection="1">
      <alignment horizontal="left"/>
      <protection locked="0" hidden="1"/>
    </xf>
    <xf numFmtId="12" fontId="12" fillId="0" borderId="11" xfId="0" applyNumberFormat="1" applyFont="1" applyBorder="1" applyAlignment="1" applyProtection="1">
      <protection hidden="1"/>
    </xf>
    <xf numFmtId="0" fontId="1" fillId="2" borderId="11" xfId="0" applyFont="1" applyFill="1" applyBorder="1" applyProtection="1">
      <protection hidden="1"/>
    </xf>
    <xf numFmtId="12" fontId="14" fillId="0" borderId="10" xfId="0" applyNumberFormat="1" applyFont="1" applyBorder="1" applyAlignment="1" applyProtection="1">
      <alignment horizontal="right"/>
      <protection locked="0" hidden="1"/>
    </xf>
    <xf numFmtId="12" fontId="15" fillId="0" borderId="11" xfId="0" applyNumberFormat="1" applyFont="1" applyBorder="1" applyAlignment="1" applyProtection="1">
      <alignment horizontal="right"/>
      <protection hidden="1"/>
    </xf>
    <xf numFmtId="12" fontId="15" fillId="0" borderId="14" xfId="0" applyNumberFormat="1" applyFont="1" applyBorder="1" applyAlignment="1" applyProtection="1">
      <alignment horizontal="right"/>
      <protection hidden="1"/>
    </xf>
    <xf numFmtId="1" fontId="5" fillId="0" borderId="11" xfId="0" applyNumberFormat="1" applyFont="1" applyBorder="1" applyProtection="1">
      <protection locked="0" hidden="1"/>
    </xf>
    <xf numFmtId="164" fontId="5" fillId="0" borderId="15" xfId="0" applyNumberFormat="1" applyFont="1" applyBorder="1" applyProtection="1">
      <protection locked="0" hidden="1"/>
    </xf>
    <xf numFmtId="166" fontId="9" fillId="0" borderId="16" xfId="0" applyNumberFormat="1" applyFont="1" applyBorder="1" applyAlignment="1" applyProtection="1">
      <protection hidden="1"/>
    </xf>
    <xf numFmtId="166" fontId="10" fillId="0" borderId="15" xfId="0" applyNumberFormat="1" applyFont="1" applyBorder="1" applyAlignment="1" applyProtection="1">
      <alignment horizontal="right"/>
      <protection hidden="1"/>
    </xf>
    <xf numFmtId="166" fontId="9" fillId="0" borderId="13" xfId="0" applyNumberFormat="1" applyFont="1" applyBorder="1" applyAlignment="1" applyProtection="1">
      <protection hidden="1"/>
    </xf>
    <xf numFmtId="0" fontId="0" fillId="2" borderId="11" xfId="0" applyFill="1" applyBorder="1" applyAlignment="1" applyProtection="1">
      <alignment vertical="center"/>
      <protection hidden="1"/>
    </xf>
    <xf numFmtId="0" fontId="13" fillId="0" borderId="0" xfId="0" applyFont="1" applyProtection="1">
      <protection hidden="1"/>
    </xf>
    <xf numFmtId="1" fontId="5" fillId="0" borderId="11" xfId="0" applyNumberFormat="1" applyFont="1" applyBorder="1" applyAlignment="1" applyProtection="1">
      <alignment horizontal="right"/>
      <protection locked="0" hidden="1"/>
    </xf>
    <xf numFmtId="0" fontId="16" fillId="0" borderId="0" xfId="0" applyFont="1" applyAlignment="1" applyProtection="1">
      <alignment horizontal="center"/>
      <protection hidden="1"/>
    </xf>
    <xf numFmtId="0" fontId="0" fillId="0" borderId="0" xfId="0" applyFill="1" applyProtection="1">
      <protection hidden="1"/>
    </xf>
    <xf numFmtId="0" fontId="0" fillId="0" borderId="0" xfId="0" applyFill="1" applyAlignment="1" applyProtection="1">
      <protection hidden="1"/>
    </xf>
    <xf numFmtId="2" fontId="0" fillId="0" borderId="0" xfId="0" applyNumberFormat="1" applyFill="1" applyAlignment="1" applyProtection="1">
      <protection hidden="1"/>
    </xf>
    <xf numFmtId="0" fontId="17" fillId="2" borderId="11" xfId="0" applyFont="1" applyFill="1" applyBorder="1" applyProtection="1">
      <protection hidden="1"/>
    </xf>
    <xf numFmtId="0" fontId="1" fillId="0" borderId="0" xfId="0" applyFont="1" applyAlignment="1" applyProtection="1">
      <alignment horizontal="center"/>
      <protection hidden="1"/>
    </xf>
    <xf numFmtId="0" fontId="18" fillId="0" borderId="10"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hidden="1"/>
    </xf>
    <xf numFmtId="12" fontId="20" fillId="0" borderId="4" xfId="0" applyNumberFormat="1" applyFont="1" applyFill="1" applyBorder="1" applyAlignment="1" applyProtection="1">
      <alignment horizontal="center" vertical="center"/>
      <protection hidden="1"/>
    </xf>
    <xf numFmtId="167" fontId="0" fillId="0" borderId="0" xfId="0" applyNumberFormat="1" applyFill="1" applyProtection="1">
      <protection hidden="1"/>
    </xf>
    <xf numFmtId="0" fontId="2" fillId="2" borderId="3" xfId="0" applyFont="1" applyFill="1" applyBorder="1" applyAlignment="1" applyProtection="1">
      <alignment horizontal="center"/>
      <protection hidden="1"/>
    </xf>
    <xf numFmtId="1" fontId="21" fillId="0" borderId="4" xfId="0" applyNumberFormat="1" applyFont="1" applyBorder="1" applyProtection="1">
      <protection locked="0" hidden="1"/>
    </xf>
    <xf numFmtId="1" fontId="21" fillId="0" borderId="6" xfId="0" applyNumberFormat="1" applyFont="1" applyBorder="1" applyProtection="1">
      <protection locked="0" hidden="1"/>
    </xf>
    <xf numFmtId="1" fontId="21" fillId="0" borderId="12" xfId="0" applyNumberFormat="1" applyFont="1" applyBorder="1" applyProtection="1">
      <protection locked="0" hidden="1"/>
    </xf>
    <xf numFmtId="0" fontId="1" fillId="0" borderId="0" xfId="0" applyFont="1" applyFill="1" applyProtection="1">
      <protection hidden="1"/>
    </xf>
    <xf numFmtId="1" fontId="21" fillId="0" borderId="11" xfId="0" applyNumberFormat="1" applyFont="1" applyBorder="1" applyProtection="1">
      <protection locked="0" hidden="1"/>
    </xf>
    <xf numFmtId="1" fontId="21" fillId="0" borderId="10" xfId="0" applyNumberFormat="1" applyFont="1" applyBorder="1" applyProtection="1">
      <protection locked="0" hidden="1"/>
    </xf>
    <xf numFmtId="1" fontId="21" fillId="0" borderId="9" xfId="0" applyNumberFormat="1" applyFont="1" applyBorder="1" applyProtection="1">
      <protection locked="0" hidden="1"/>
    </xf>
    <xf numFmtId="167" fontId="0" fillId="0" borderId="0" xfId="0" applyNumberFormat="1" applyFill="1" applyBorder="1" applyProtection="1">
      <protection hidden="1"/>
    </xf>
    <xf numFmtId="167" fontId="8" fillId="0" borderId="0" xfId="0" applyNumberFormat="1" applyFont="1" applyFill="1" applyProtection="1">
      <protection hidden="1"/>
    </xf>
    <xf numFmtId="1" fontId="7" fillId="0" borderId="0" xfId="0" applyNumberFormat="1" applyFont="1" applyProtection="1">
      <protection hidden="1"/>
    </xf>
    <xf numFmtId="1" fontId="21" fillId="0" borderId="17" xfId="0" applyNumberFormat="1" applyFont="1" applyBorder="1" applyProtection="1">
      <protection locked="0" hidden="1"/>
    </xf>
    <xf numFmtId="0" fontId="2" fillId="2" borderId="2" xfId="0" applyFont="1" applyFill="1" applyBorder="1" applyAlignment="1" applyProtection="1">
      <protection hidden="1"/>
    </xf>
    <xf numFmtId="0" fontId="24" fillId="0" borderId="0" xfId="0" applyFont="1" applyBorder="1" applyAlignment="1" applyProtection="1">
      <protection locked="0" hidden="1"/>
    </xf>
    <xf numFmtId="0" fontId="5" fillId="0" borderId="0" xfId="0" applyFont="1" applyBorder="1" applyAlignment="1" applyProtection="1">
      <protection locked="0" hidden="1"/>
    </xf>
    <xf numFmtId="12" fontId="1" fillId="0" borderId="0" xfId="0" applyNumberFormat="1" applyFont="1" applyProtection="1">
      <protection hidden="1"/>
    </xf>
    <xf numFmtId="0" fontId="1" fillId="0" borderId="0" xfId="0" applyFont="1" applyAlignment="1" applyProtection="1">
      <alignment horizontal="left"/>
      <protection hidden="1"/>
    </xf>
    <xf numFmtId="12" fontId="12" fillId="0" borderId="11" xfId="0" applyNumberFormat="1" applyFont="1" applyBorder="1" applyAlignment="1" applyProtection="1">
      <protection locked="0" hidden="1"/>
    </xf>
    <xf numFmtId="12" fontId="22" fillId="0" borderId="11" xfId="0" applyNumberFormat="1" applyFont="1" applyFill="1" applyBorder="1" applyAlignment="1" applyProtection="1">
      <protection hidden="1"/>
    </xf>
    <xf numFmtId="12" fontId="12" fillId="0" borderId="4" xfId="0" applyNumberFormat="1" applyFont="1" applyBorder="1" applyAlignment="1" applyProtection="1">
      <protection locked="0" hidden="1"/>
    </xf>
    <xf numFmtId="0" fontId="1" fillId="2" borderId="12" xfId="0" applyFont="1" applyFill="1" applyBorder="1" applyAlignment="1" applyProtection="1">
      <protection hidden="1"/>
    </xf>
    <xf numFmtId="167" fontId="0" fillId="0" borderId="0" xfId="0" applyNumberFormat="1" applyProtection="1">
      <protection hidden="1"/>
    </xf>
    <xf numFmtId="0" fontId="1" fillId="0" borderId="0" xfId="0" applyFont="1" applyAlignment="1" applyProtection="1">
      <protection hidden="1"/>
    </xf>
    <xf numFmtId="0" fontId="1" fillId="0" borderId="14" xfId="0" applyFont="1" applyBorder="1" applyAlignment="1" applyProtection="1">
      <protection hidden="1"/>
    </xf>
    <xf numFmtId="0" fontId="1" fillId="0" borderId="14" xfId="0" applyFont="1" applyBorder="1" applyProtection="1">
      <protection hidden="1"/>
    </xf>
    <xf numFmtId="166" fontId="5" fillId="0" borderId="4" xfId="0" applyNumberFormat="1" applyFont="1" applyBorder="1" applyAlignment="1" applyProtection="1">
      <alignment horizontal="center"/>
      <protection locked="0" hidden="1"/>
    </xf>
    <xf numFmtId="166" fontId="5" fillId="0" borderId="5" xfId="0" applyNumberFormat="1" applyFont="1" applyBorder="1" applyAlignment="1" applyProtection="1">
      <alignment horizontal="center"/>
      <protection hidden="1"/>
    </xf>
    <xf numFmtId="166" fontId="5" fillId="0" borderId="4" xfId="0" applyNumberFormat="1" applyFont="1" applyBorder="1" applyAlignment="1" applyProtection="1">
      <alignment horizontal="center"/>
      <protection hidden="1"/>
    </xf>
    <xf numFmtId="1" fontId="5" fillId="0" borderId="8" xfId="0" applyNumberFormat="1" applyFont="1" applyBorder="1" applyAlignment="1" applyProtection="1">
      <alignment horizontal="center"/>
      <protection hidden="1"/>
    </xf>
    <xf numFmtId="12" fontId="32" fillId="0" borderId="6" xfId="0" applyNumberFormat="1" applyFont="1" applyBorder="1" applyAlignment="1" applyProtection="1">
      <alignment horizontal="right"/>
      <protection locked="0" hidden="1"/>
    </xf>
    <xf numFmtId="0" fontId="19" fillId="0" borderId="6" xfId="0" applyFont="1" applyBorder="1" applyAlignment="1" applyProtection="1">
      <alignment horizontal="right" vertical="center" wrapText="1"/>
      <protection hidden="1"/>
    </xf>
    <xf numFmtId="12" fontId="20" fillId="0" borderId="6" xfId="0" applyNumberFormat="1" applyFont="1" applyFill="1" applyBorder="1" applyAlignment="1" applyProtection="1">
      <alignment horizontal="center" vertical="center"/>
      <protection hidden="1"/>
    </xf>
    <xf numFmtId="12" fontId="0" fillId="0" borderId="0" xfId="0" applyNumberFormat="1" applyFill="1" applyProtection="1">
      <protection hidden="1"/>
    </xf>
    <xf numFmtId="12" fontId="1" fillId="0" borderId="0" xfId="0" applyNumberFormat="1" applyFont="1" applyFill="1" applyProtection="1">
      <protection hidden="1"/>
    </xf>
    <xf numFmtId="12" fontId="0" fillId="0" borderId="0" xfId="0" applyNumberFormat="1" applyFill="1" applyBorder="1" applyProtection="1">
      <protection hidden="1"/>
    </xf>
    <xf numFmtId="12" fontId="8" fillId="0" borderId="0" xfId="0" applyNumberFormat="1" applyFont="1" applyFill="1" applyProtection="1">
      <protection hidden="1"/>
    </xf>
    <xf numFmtId="12" fontId="22" fillId="0" borderId="11" xfId="0" applyNumberFormat="1" applyFont="1" applyBorder="1" applyAlignment="1" applyProtection="1">
      <protection hidden="1"/>
    </xf>
    <xf numFmtId="12" fontId="3" fillId="0" borderId="13" xfId="0" applyNumberFormat="1" applyFont="1" applyBorder="1" applyAlignment="1" applyProtection="1">
      <protection locked="0" hidden="1"/>
    </xf>
    <xf numFmtId="12" fontId="12" fillId="0" borderId="13" xfId="0" applyNumberFormat="1" applyFont="1" applyBorder="1" applyAlignment="1" applyProtection="1">
      <protection hidden="1"/>
    </xf>
    <xf numFmtId="1" fontId="21" fillId="0" borderId="5" xfId="0" applyNumberFormat="1" applyFont="1" applyBorder="1" applyProtection="1">
      <protection locked="0" hidden="1"/>
    </xf>
    <xf numFmtId="1" fontId="21" fillId="0" borderId="13" xfId="0" applyNumberFormat="1" applyFont="1" applyBorder="1" applyProtection="1">
      <protection locked="0" hidden="1"/>
    </xf>
    <xf numFmtId="12" fontId="3" fillId="0" borderId="23" xfId="0" applyNumberFormat="1" applyFont="1" applyBorder="1" applyAlignment="1" applyProtection="1">
      <protection locked="0" hidden="1"/>
    </xf>
    <xf numFmtId="12" fontId="12" fillId="0" borderId="10" xfId="0" applyNumberFormat="1" applyFont="1" applyBorder="1" applyAlignment="1" applyProtection="1">
      <protection hidden="1"/>
    </xf>
    <xf numFmtId="12" fontId="12" fillId="0" borderId="23" xfId="0" applyNumberFormat="1" applyFont="1" applyBorder="1" applyAlignment="1" applyProtection="1">
      <protection hidden="1"/>
    </xf>
    <xf numFmtId="1" fontId="21" fillId="0" borderId="23" xfId="0" applyNumberFormat="1" applyFont="1" applyBorder="1" applyProtection="1">
      <protection locked="0" hidden="1"/>
    </xf>
    <xf numFmtId="0" fontId="1" fillId="2" borderId="1" xfId="0" applyFont="1" applyFill="1" applyBorder="1" applyAlignment="1" applyProtection="1">
      <protection hidden="1"/>
    </xf>
    <xf numFmtId="0" fontId="0" fillId="2" borderId="2" xfId="0" applyFill="1" applyBorder="1" applyAlignment="1" applyProtection="1">
      <protection hidden="1"/>
    </xf>
    <xf numFmtId="0" fontId="1" fillId="2" borderId="1" xfId="0" applyFont="1" applyFill="1" applyBorder="1" applyAlignment="1" applyProtection="1">
      <alignment horizontal="center"/>
      <protection hidden="1"/>
    </xf>
    <xf numFmtId="0" fontId="0" fillId="2" borderId="9" xfId="0" applyFill="1" applyBorder="1" applyAlignment="1" applyProtection="1">
      <protection hidden="1"/>
    </xf>
    <xf numFmtId="0" fontId="0" fillId="2" borderId="10" xfId="0" applyFill="1" applyBorder="1" applyAlignment="1" applyProtection="1">
      <protection hidden="1"/>
    </xf>
    <xf numFmtId="0" fontId="1" fillId="0" borderId="1"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0" fillId="0" borderId="0" xfId="0" applyAlignment="1" applyProtection="1">
      <alignment horizontal="right"/>
      <protection hidden="1"/>
    </xf>
    <xf numFmtId="12" fontId="12" fillId="0" borderId="3" xfId="0" applyNumberFormat="1" applyFont="1" applyBorder="1" applyAlignment="1" applyProtection="1">
      <protection hidden="1"/>
    </xf>
    <xf numFmtId="12" fontId="12" fillId="0" borderId="4" xfId="0" applyNumberFormat="1" applyFont="1" applyBorder="1" applyAlignment="1" applyProtection="1">
      <protection hidden="1"/>
    </xf>
    <xf numFmtId="12" fontId="22" fillId="0" borderId="3" xfId="0" applyNumberFormat="1" applyFont="1" applyBorder="1" applyAlignment="1" applyProtection="1">
      <protection hidden="1"/>
    </xf>
    <xf numFmtId="0" fontId="1" fillId="2" borderId="5" xfId="0" applyFont="1" applyFill="1" applyBorder="1" applyAlignment="1" applyProtection="1">
      <protection hidden="1"/>
    </xf>
    <xf numFmtId="0" fontId="1" fillId="2" borderId="3" xfId="0" applyFont="1" applyFill="1" applyBorder="1" applyAlignment="1" applyProtection="1">
      <protection hidden="1"/>
    </xf>
    <xf numFmtId="12" fontId="0" fillId="0" borderId="0" xfId="0" applyNumberFormat="1" applyFill="1" applyAlignment="1" applyProtection="1">
      <protection hidden="1"/>
    </xf>
    <xf numFmtId="0" fontId="1" fillId="0" borderId="22" xfId="0" applyFont="1" applyFill="1" applyBorder="1" applyAlignment="1" applyProtection="1">
      <alignment horizontal="right" wrapText="1"/>
      <protection hidden="1"/>
    </xf>
    <xf numFmtId="0" fontId="1" fillId="0" borderId="7" xfId="0" applyFont="1" applyFill="1" applyBorder="1" applyAlignment="1" applyProtection="1">
      <alignment horizontal="right" wrapText="1"/>
      <protection hidden="1"/>
    </xf>
    <xf numFmtId="0" fontId="1" fillId="0" borderId="21" xfId="0" applyFont="1" applyFill="1" applyBorder="1" applyAlignment="1" applyProtection="1">
      <alignment horizontal="right" wrapText="1"/>
      <protection hidden="1"/>
    </xf>
    <xf numFmtId="0" fontId="1" fillId="0" borderId="6" xfId="0" applyFont="1" applyFill="1" applyBorder="1" applyAlignment="1" applyProtection="1">
      <alignment horizontal="right" wrapText="1"/>
      <protection hidden="1"/>
    </xf>
    <xf numFmtId="0" fontId="1" fillId="2" borderId="1" xfId="0" applyFont="1" applyFill="1" applyBorder="1" applyAlignment="1" applyProtection="1">
      <protection hidden="1"/>
    </xf>
    <xf numFmtId="0" fontId="0" fillId="2" borderId="7" xfId="0" applyFill="1" applyBorder="1" applyAlignment="1" applyProtection="1">
      <protection hidden="1"/>
    </xf>
    <xf numFmtId="0" fontId="0" fillId="2" borderId="5" xfId="0" applyFill="1" applyBorder="1" applyAlignment="1" applyProtection="1">
      <protection hidden="1"/>
    </xf>
    <xf numFmtId="0" fontId="0" fillId="2" borderId="6" xfId="0" applyFill="1" applyBorder="1" applyAlignment="1" applyProtection="1">
      <protection hidden="1"/>
    </xf>
    <xf numFmtId="12" fontId="12" fillId="0" borderId="3" xfId="0" applyNumberFormat="1" applyFont="1" applyFill="1" applyBorder="1" applyAlignment="1" applyProtection="1">
      <protection hidden="1"/>
    </xf>
    <xf numFmtId="12" fontId="3" fillId="0" borderId="4" xfId="0" applyNumberFormat="1" applyFont="1" applyFill="1" applyBorder="1" applyAlignment="1" applyProtection="1">
      <protection hidden="1"/>
    </xf>
    <xf numFmtId="0" fontId="1" fillId="2" borderId="3" xfId="0" applyFont="1" applyFill="1" applyBorder="1" applyAlignment="1" applyProtection="1">
      <protection hidden="1"/>
    </xf>
    <xf numFmtId="0" fontId="0" fillId="2" borderId="4" xfId="0" applyFill="1" applyBorder="1" applyAlignment="1" applyProtection="1">
      <protection hidden="1"/>
    </xf>
    <xf numFmtId="0" fontId="1" fillId="2" borderId="5" xfId="0" applyFont="1" applyFill="1" applyBorder="1" applyAlignment="1" applyProtection="1">
      <protection hidden="1"/>
    </xf>
    <xf numFmtId="0" fontId="0" fillId="0" borderId="12" xfId="0" applyBorder="1" applyAlignment="1" applyProtection="1">
      <protection hidden="1"/>
    </xf>
    <xf numFmtId="0" fontId="1" fillId="0" borderId="22" xfId="0" applyFont="1" applyBorder="1" applyAlignment="1" applyProtection="1">
      <alignment horizontal="right"/>
      <protection hidden="1"/>
    </xf>
    <xf numFmtId="0" fontId="1" fillId="0" borderId="7" xfId="0" applyFont="1" applyBorder="1" applyAlignment="1" applyProtection="1">
      <alignment horizontal="right"/>
      <protection hidden="1"/>
    </xf>
    <xf numFmtId="0" fontId="1" fillId="0" borderId="21" xfId="0" applyFont="1" applyBorder="1" applyAlignment="1" applyProtection="1">
      <alignment horizontal="right"/>
      <protection hidden="1"/>
    </xf>
    <xf numFmtId="0" fontId="1" fillId="0" borderId="6" xfId="0" applyFont="1" applyBorder="1" applyAlignment="1" applyProtection="1">
      <alignment horizontal="right"/>
      <protection hidden="1"/>
    </xf>
    <xf numFmtId="12" fontId="22" fillId="0" borderId="1" xfId="0" applyNumberFormat="1" applyFont="1" applyBorder="1" applyAlignment="1" applyProtection="1">
      <protection locked="0" hidden="1"/>
    </xf>
    <xf numFmtId="12" fontId="22" fillId="0" borderId="7" xfId="0" applyNumberFormat="1" applyFont="1" applyBorder="1" applyAlignment="1" applyProtection="1">
      <protection locked="0" hidden="1"/>
    </xf>
    <xf numFmtId="12" fontId="22" fillId="0" borderId="5" xfId="0" applyNumberFormat="1" applyFont="1" applyBorder="1" applyAlignment="1" applyProtection="1">
      <protection locked="0" hidden="1"/>
    </xf>
    <xf numFmtId="12" fontId="22" fillId="0" borderId="6" xfId="0" applyNumberFormat="1" applyFont="1" applyBorder="1" applyAlignment="1" applyProtection="1">
      <protection locked="0" hidden="1"/>
    </xf>
    <xf numFmtId="0" fontId="1" fillId="0" borderId="1" xfId="0" applyFont="1" applyBorder="1" applyAlignment="1" applyProtection="1">
      <protection locked="0" hidden="1"/>
    </xf>
    <xf numFmtId="0" fontId="0" fillId="0" borderId="2" xfId="0" applyBorder="1" applyAlignment="1" applyProtection="1">
      <protection hidden="1"/>
    </xf>
    <xf numFmtId="0" fontId="0" fillId="0" borderId="8" xfId="0" applyBorder="1" applyAlignment="1" applyProtection="1">
      <protection hidden="1"/>
    </xf>
    <xf numFmtId="0" fontId="0" fillId="0" borderId="0" xfId="0" applyAlignment="1" applyProtection="1">
      <protection hidden="1"/>
    </xf>
    <xf numFmtId="0" fontId="0" fillId="0" borderId="5" xfId="0" applyBorder="1" applyAlignment="1" applyProtection="1">
      <protection hidden="1"/>
    </xf>
    <xf numFmtId="0" fontId="0" fillId="0" borderId="6" xfId="0" applyBorder="1" applyAlignment="1" applyProtection="1">
      <alignment horizontal="right"/>
      <protection hidden="1"/>
    </xf>
    <xf numFmtId="12" fontId="22" fillId="0" borderId="13" xfId="0" applyNumberFormat="1" applyFont="1" applyFill="1" applyBorder="1" applyAlignment="1" applyProtection="1">
      <protection locked="0" hidden="1"/>
    </xf>
    <xf numFmtId="12" fontId="25" fillId="0" borderId="10" xfId="0" applyNumberFormat="1" applyFont="1" applyFill="1" applyBorder="1" applyAlignment="1" applyProtection="1">
      <protection locked="0" hidden="1"/>
    </xf>
    <xf numFmtId="12" fontId="12" fillId="0" borderId="3" xfId="0" applyNumberFormat="1" applyFont="1" applyBorder="1" applyAlignment="1" applyProtection="1">
      <protection hidden="1"/>
    </xf>
    <xf numFmtId="12" fontId="12" fillId="0" borderId="4" xfId="0" applyNumberFormat="1" applyFont="1" applyBorder="1" applyAlignment="1" applyProtection="1">
      <protection hidden="1"/>
    </xf>
    <xf numFmtId="0" fontId="0" fillId="0" borderId="14" xfId="0" applyBorder="1" applyAlignment="1" applyProtection="1">
      <protection hidden="1"/>
    </xf>
    <xf numFmtId="0" fontId="0" fillId="0" borderId="6" xfId="0" applyBorder="1" applyAlignment="1" applyProtection="1">
      <protection hidden="1"/>
    </xf>
    <xf numFmtId="0" fontId="1" fillId="2" borderId="8" xfId="0" applyFont="1" applyFill="1" applyBorder="1" applyAlignment="1" applyProtection="1">
      <protection hidden="1"/>
    </xf>
    <xf numFmtId="0" fontId="1" fillId="0" borderId="22" xfId="0" applyFont="1" applyFill="1" applyBorder="1" applyAlignment="1" applyProtection="1">
      <alignment horizontal="right"/>
      <protection hidden="1"/>
    </xf>
    <xf numFmtId="0" fontId="0" fillId="0" borderId="7" xfId="0" applyFill="1" applyBorder="1" applyAlignment="1" applyProtection="1">
      <alignment horizontal="right"/>
      <protection hidden="1"/>
    </xf>
    <xf numFmtId="0" fontId="0" fillId="0" borderId="21" xfId="0" applyFill="1" applyBorder="1" applyAlignment="1" applyProtection="1">
      <alignment horizontal="right"/>
      <protection hidden="1"/>
    </xf>
    <xf numFmtId="0" fontId="0" fillId="0" borderId="6" xfId="0" applyFill="1" applyBorder="1" applyAlignment="1" applyProtection="1">
      <alignment horizontal="right"/>
      <protection hidden="1"/>
    </xf>
    <xf numFmtId="12" fontId="23" fillId="0" borderId="1" xfId="0" applyNumberFormat="1" applyFont="1" applyBorder="1" applyAlignment="1" applyProtection="1">
      <protection hidden="1"/>
    </xf>
    <xf numFmtId="12" fontId="3" fillId="0" borderId="7" xfId="0" applyNumberFormat="1" applyFont="1" applyBorder="1" applyAlignment="1" applyProtection="1">
      <protection hidden="1"/>
    </xf>
    <xf numFmtId="12" fontId="3" fillId="0" borderId="5" xfId="0" applyNumberFormat="1" applyFont="1" applyBorder="1" applyAlignment="1" applyProtection="1">
      <protection hidden="1"/>
    </xf>
    <xf numFmtId="12" fontId="3" fillId="0" borderId="6" xfId="0" applyNumberFormat="1" applyFont="1" applyBorder="1" applyAlignment="1" applyProtection="1">
      <protection hidden="1"/>
    </xf>
    <xf numFmtId="0" fontId="0" fillId="0" borderId="2" xfId="0" applyBorder="1" applyAlignment="1" applyProtection="1">
      <protection locked="0" hidden="1"/>
    </xf>
    <xf numFmtId="0" fontId="0" fillId="0" borderId="7" xfId="0" applyBorder="1" applyAlignment="1" applyProtection="1">
      <protection locked="0" hidden="1"/>
    </xf>
    <xf numFmtId="0" fontId="0" fillId="0" borderId="5" xfId="0" applyBorder="1" applyAlignment="1" applyProtection="1">
      <protection locked="0" hidden="1"/>
    </xf>
    <xf numFmtId="0" fontId="0" fillId="0" borderId="12" xfId="0" applyBorder="1" applyAlignment="1" applyProtection="1">
      <protection locked="0" hidden="1"/>
    </xf>
    <xf numFmtId="0" fontId="0" fillId="0" borderId="6" xfId="0" applyBorder="1" applyAlignment="1" applyProtection="1">
      <protection locked="0" hidden="1"/>
    </xf>
    <xf numFmtId="0" fontId="1" fillId="0" borderId="7" xfId="0" applyFont="1" applyFill="1" applyBorder="1" applyAlignment="1" applyProtection="1">
      <alignment horizontal="right"/>
      <protection hidden="1"/>
    </xf>
    <xf numFmtId="0" fontId="1" fillId="0" borderId="21" xfId="0" applyFont="1" applyFill="1" applyBorder="1" applyAlignment="1" applyProtection="1">
      <alignment horizontal="right"/>
      <protection hidden="1"/>
    </xf>
    <xf numFmtId="0" fontId="1" fillId="0" borderId="6" xfId="0" applyFont="1" applyFill="1" applyBorder="1" applyAlignment="1" applyProtection="1">
      <alignment horizontal="right"/>
      <protection hidden="1"/>
    </xf>
    <xf numFmtId="12" fontId="22" fillId="0" borderId="1" xfId="0" applyNumberFormat="1" applyFont="1" applyBorder="1" applyAlignment="1" applyProtection="1">
      <protection hidden="1"/>
    </xf>
    <xf numFmtId="0" fontId="1" fillId="2" borderId="13" xfId="0" applyFont="1" applyFill="1" applyBorder="1" applyAlignment="1" applyProtection="1">
      <alignment horizontal="center"/>
      <protection hidden="1"/>
    </xf>
    <xf numFmtId="0" fontId="0" fillId="0" borderId="9" xfId="0" applyBorder="1" applyAlignment="1" applyProtection="1">
      <protection hidden="1"/>
    </xf>
    <xf numFmtId="0" fontId="1" fillId="0" borderId="21"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2" borderId="1" xfId="0" applyFont="1" applyFill="1" applyBorder="1" applyAlignment="1" applyProtection="1">
      <alignment horizontal="center"/>
      <protection hidden="1"/>
    </xf>
    <xf numFmtId="0" fontId="1" fillId="2" borderId="2" xfId="0" applyFont="1" applyFill="1" applyBorder="1" applyAlignment="1" applyProtection="1">
      <alignment horizontal="center"/>
      <protection hidden="1"/>
    </xf>
    <xf numFmtId="0" fontId="6" fillId="0" borderId="2" xfId="0" applyFont="1" applyFill="1" applyBorder="1" applyAlignment="1" applyProtection="1">
      <protection locked="0" hidden="1"/>
    </xf>
    <xf numFmtId="0" fontId="1" fillId="2" borderId="2" xfId="0" applyFont="1" applyFill="1" applyBorder="1" applyAlignment="1" applyProtection="1">
      <protection hidden="1"/>
    </xf>
    <xf numFmtId="12" fontId="22" fillId="0" borderId="3" xfId="0" applyNumberFormat="1" applyFont="1" applyBorder="1" applyAlignment="1" applyProtection="1">
      <protection hidden="1"/>
    </xf>
    <xf numFmtId="12" fontId="22" fillId="0" borderId="4" xfId="0" applyNumberFormat="1" applyFont="1" applyBorder="1" applyAlignment="1" applyProtection="1">
      <protection hidden="1"/>
    </xf>
    <xf numFmtId="49" fontId="7" fillId="2" borderId="3" xfId="0" applyNumberFormat="1" applyFont="1" applyFill="1" applyBorder="1" applyAlignment="1" applyProtection="1">
      <alignment horizontal="left" vertical="top" wrapText="1"/>
      <protection locked="0"/>
    </xf>
    <xf numFmtId="49" fontId="7" fillId="0" borderId="18" xfId="0" applyNumberFormat="1" applyFont="1" applyBorder="1" applyAlignment="1" applyProtection="1">
      <alignment horizontal="left" vertical="top" wrapText="1"/>
      <protection locked="0"/>
    </xf>
    <xf numFmtId="49" fontId="7" fillId="0" borderId="4" xfId="0" applyNumberFormat="1" applyFont="1" applyBorder="1" applyAlignment="1" applyProtection="1">
      <alignment horizontal="left" vertical="top" wrapText="1"/>
      <protection locked="0"/>
    </xf>
    <xf numFmtId="0" fontId="0" fillId="0" borderId="0" xfId="0" applyAlignment="1" applyProtection="1">
      <alignment horizontal="right"/>
      <protection hidden="1"/>
    </xf>
    <xf numFmtId="0" fontId="1" fillId="0" borderId="19" xfId="0" applyFont="1" applyBorder="1" applyAlignment="1" applyProtection="1">
      <protection hidden="1"/>
    </xf>
    <xf numFmtId="0" fontId="0" fillId="0" borderId="20" xfId="0" applyBorder="1" applyAlignment="1" applyProtection="1">
      <protection hidden="1"/>
    </xf>
    <xf numFmtId="0" fontId="0" fillId="2" borderId="9" xfId="0" applyFill="1" applyBorder="1" applyAlignment="1" applyProtection="1">
      <protection hidden="1"/>
    </xf>
    <xf numFmtId="0" fontId="0" fillId="2" borderId="10" xfId="0" applyFill="1" applyBorder="1" applyAlignment="1" applyProtection="1">
      <protection hidden="1"/>
    </xf>
    <xf numFmtId="0" fontId="2" fillId="2" borderId="13" xfId="0" applyFont="1" applyFill="1" applyBorder="1" applyAlignment="1" applyProtection="1">
      <alignment horizontal="center"/>
      <protection hidden="1"/>
    </xf>
    <xf numFmtId="0" fontId="2" fillId="2" borderId="10" xfId="0" applyFont="1" applyFill="1" applyBorder="1" applyAlignment="1" applyProtection="1">
      <alignment horizontal="center"/>
      <protection hidden="1"/>
    </xf>
    <xf numFmtId="0" fontId="6" fillId="2" borderId="9" xfId="0" applyFont="1" applyFill="1" applyBorder="1" applyAlignment="1" applyProtection="1">
      <alignment horizontal="center"/>
      <protection hidden="1"/>
    </xf>
    <xf numFmtId="49" fontId="13" fillId="0" borderId="1" xfId="0" applyNumberFormat="1" applyFont="1" applyBorder="1" applyAlignment="1" applyProtection="1">
      <alignment horizontal="center" vertical="center" wrapText="1"/>
      <protection locked="0"/>
    </xf>
    <xf numFmtId="49" fontId="13" fillId="0" borderId="2" xfId="0" applyNumberFormat="1" applyFont="1" applyBorder="1" applyAlignment="1" applyProtection="1">
      <alignment horizontal="center" vertical="center" wrapText="1"/>
      <protection locked="0"/>
    </xf>
    <xf numFmtId="49" fontId="13" fillId="0" borderId="7" xfId="0" applyNumberFormat="1" applyFont="1" applyBorder="1" applyAlignment="1" applyProtection="1">
      <alignment horizontal="center" vertical="center" wrapText="1"/>
      <protection locked="0"/>
    </xf>
    <xf numFmtId="49" fontId="13" fillId="0" borderId="8" xfId="0" applyNumberFormat="1" applyFont="1" applyBorder="1" applyAlignment="1" applyProtection="1">
      <alignment horizontal="center" vertical="center" wrapText="1"/>
      <protection locked="0"/>
    </xf>
    <xf numFmtId="49" fontId="13" fillId="0" borderId="0" xfId="0" applyNumberFormat="1" applyFont="1" applyBorder="1" applyAlignment="1" applyProtection="1">
      <alignment horizontal="center" vertical="center" wrapText="1"/>
      <protection locked="0"/>
    </xf>
    <xf numFmtId="49" fontId="13" fillId="0" borderId="14" xfId="0" applyNumberFormat="1" applyFont="1" applyBorder="1" applyAlignment="1" applyProtection="1">
      <alignment horizontal="center" vertical="center" wrapText="1"/>
      <protection locked="0"/>
    </xf>
    <xf numFmtId="49" fontId="13" fillId="0" borderId="5" xfId="0" applyNumberFormat="1" applyFont="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center" wrapText="1"/>
      <protection locked="0"/>
    </xf>
    <xf numFmtId="49" fontId="13" fillId="0" borderId="6" xfId="0" applyNumberFormat="1" applyFont="1" applyBorder="1" applyAlignment="1" applyProtection="1">
      <alignment horizontal="center" vertical="center" wrapText="1"/>
      <protection locked="0"/>
    </xf>
    <xf numFmtId="0" fontId="0" fillId="2" borderId="9" xfId="0" applyFill="1" applyBorder="1" applyAlignment="1" applyProtection="1">
      <alignment horizontal="center"/>
      <protection hidden="1"/>
    </xf>
    <xf numFmtId="0" fontId="0" fillId="2" borderId="10" xfId="0" applyFill="1" applyBorder="1" applyAlignment="1" applyProtection="1">
      <alignment horizontal="center"/>
      <protection hidden="1"/>
    </xf>
    <xf numFmtId="1" fontId="9" fillId="0" borderId="13" xfId="0" applyNumberFormat="1" applyFont="1" applyBorder="1" applyAlignment="1" applyProtection="1">
      <protection hidden="1"/>
    </xf>
    <xf numFmtId="0" fontId="5" fillId="0" borderId="10" xfId="0" applyFont="1" applyBorder="1" applyAlignment="1" applyProtection="1">
      <protection hidden="1"/>
    </xf>
    <xf numFmtId="12" fontId="9" fillId="0" borderId="13" xfId="0" applyNumberFormat="1" applyFont="1" applyBorder="1" applyAlignment="1" applyProtection="1">
      <protection hidden="1"/>
    </xf>
    <xf numFmtId="0" fontId="13" fillId="3" borderId="5" xfId="0" applyFont="1" applyFill="1" applyBorder="1" applyAlignment="1" applyProtection="1">
      <alignment horizontal="center"/>
      <protection hidden="1"/>
    </xf>
    <xf numFmtId="0" fontId="13" fillId="3" borderId="12" xfId="0" applyFont="1" applyFill="1" applyBorder="1" applyAlignment="1" applyProtection="1">
      <alignment horizontal="center"/>
      <protection hidden="1"/>
    </xf>
    <xf numFmtId="0" fontId="9" fillId="0" borderId="13" xfId="0" applyFont="1" applyBorder="1" applyAlignment="1" applyProtection="1">
      <protection hidden="1"/>
    </xf>
    <xf numFmtId="12" fontId="5" fillId="0" borderId="10" xfId="0" applyNumberFormat="1" applyFont="1" applyBorder="1" applyAlignment="1" applyProtection="1">
      <protection hidden="1"/>
    </xf>
    <xf numFmtId="0" fontId="13" fillId="2" borderId="13" xfId="0" applyFont="1" applyFill="1" applyBorder="1" applyAlignment="1" applyProtection="1">
      <alignment horizontal="right"/>
      <protection hidden="1"/>
    </xf>
    <xf numFmtId="0" fontId="13" fillId="0" borderId="9" xfId="0" applyFont="1" applyBorder="1" applyAlignment="1" applyProtection="1">
      <alignment horizontal="right"/>
      <protection hidden="1"/>
    </xf>
    <xf numFmtId="49" fontId="5" fillId="0" borderId="13" xfId="0" applyNumberFormat="1" applyFont="1" applyBorder="1" applyAlignment="1" applyProtection="1">
      <alignment horizontal="right"/>
      <protection locked="0" hidden="1"/>
    </xf>
    <xf numFmtId="49" fontId="5" fillId="0" borderId="10" xfId="0" applyNumberFormat="1" applyFont="1" applyBorder="1" applyAlignment="1" applyProtection="1">
      <alignment horizontal="right"/>
      <protection locked="0" hidden="1"/>
    </xf>
    <xf numFmtId="0" fontId="1" fillId="2" borderId="13" xfId="0" applyFont="1" applyFill="1" applyBorder="1" applyAlignment="1" applyProtection="1">
      <alignment horizontal="left"/>
      <protection hidden="1"/>
    </xf>
    <xf numFmtId="0" fontId="0" fillId="2" borderId="9" xfId="0" applyFill="1" applyBorder="1" applyAlignment="1" applyProtection="1">
      <alignment horizontal="left"/>
      <protection hidden="1"/>
    </xf>
    <xf numFmtId="0" fontId="0" fillId="2" borderId="10" xfId="0" applyFill="1" applyBorder="1" applyAlignment="1" applyProtection="1">
      <alignment horizontal="left"/>
      <protection hidden="1"/>
    </xf>
    <xf numFmtId="0" fontId="8"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8" xfId="0" applyBorder="1" applyAlignment="1" applyProtection="1">
      <alignment horizontal="center"/>
      <protection hidden="1"/>
    </xf>
    <xf numFmtId="0" fontId="2" fillId="2" borderId="13" xfId="0" applyFont="1" applyFill="1" applyBorder="1" applyAlignment="1" applyProtection="1">
      <protection hidden="1"/>
    </xf>
    <xf numFmtId="0" fontId="2" fillId="2" borderId="10" xfId="0" applyFont="1" applyFill="1" applyBorder="1" applyAlignment="1" applyProtection="1">
      <protection hidden="1"/>
    </xf>
    <xf numFmtId="0" fontId="1" fillId="2" borderId="13" xfId="0" applyFont="1" applyFill="1" applyBorder="1" applyAlignment="1" applyProtection="1">
      <alignment horizontal="right"/>
      <protection hidden="1"/>
    </xf>
    <xf numFmtId="0" fontId="1" fillId="2" borderId="9" xfId="0" applyFont="1" applyFill="1" applyBorder="1" applyAlignment="1" applyProtection="1">
      <alignment horizontal="right"/>
      <protection hidden="1"/>
    </xf>
    <xf numFmtId="49" fontId="5" fillId="0" borderId="0" xfId="0" applyNumberFormat="1" applyFont="1" applyBorder="1" applyAlignment="1" applyProtection="1">
      <alignment horizontal="right"/>
      <protection locked="0" hidden="1"/>
    </xf>
    <xf numFmtId="49" fontId="5" fillId="0" borderId="14" xfId="0" applyNumberFormat="1" applyFont="1" applyBorder="1" applyAlignment="1" applyProtection="1">
      <alignment horizontal="right"/>
      <protection locked="0" hidden="1"/>
    </xf>
    <xf numFmtId="0" fontId="7" fillId="2" borderId="3" xfId="0" applyFont="1" applyFill="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165" fontId="5" fillId="0" borderId="13" xfId="0" applyNumberFormat="1" applyFont="1" applyBorder="1" applyAlignment="1" applyProtection="1">
      <alignment horizontal="center"/>
      <protection hidden="1"/>
    </xf>
    <xf numFmtId="165" fontId="5" fillId="0" borderId="9" xfId="0" applyNumberFormat="1" applyFont="1" applyBorder="1" applyAlignment="1" applyProtection="1">
      <alignment horizontal="center"/>
      <protection hidden="1"/>
    </xf>
    <xf numFmtId="165" fontId="5" fillId="0" borderId="10" xfId="0" applyNumberFormat="1" applyFont="1" applyBorder="1" applyAlignment="1" applyProtection="1">
      <alignment horizontal="center"/>
      <protection hidden="1"/>
    </xf>
    <xf numFmtId="0" fontId="1" fillId="0" borderId="1"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2" borderId="10" xfId="0" applyFont="1" applyFill="1" applyBorder="1" applyAlignment="1" applyProtection="1">
      <alignment horizontal="center"/>
      <protection hidden="1"/>
    </xf>
    <xf numFmtId="0" fontId="1" fillId="2" borderId="14" xfId="0" applyFont="1" applyFill="1" applyBorder="1" applyAlignment="1" applyProtection="1">
      <protection hidden="1"/>
    </xf>
    <xf numFmtId="0" fontId="6" fillId="0" borderId="8" xfId="0" applyFont="1" applyBorder="1" applyAlignment="1" applyProtection="1">
      <alignment horizontal="center"/>
      <protection locked="0" hidden="1"/>
    </xf>
    <xf numFmtId="0" fontId="6" fillId="0" borderId="0" xfId="0" applyFont="1" applyBorder="1" applyAlignment="1" applyProtection="1">
      <protection locked="0" hidden="1"/>
    </xf>
    <xf numFmtId="0" fontId="6" fillId="0" borderId="14" xfId="0" applyFont="1" applyBorder="1" applyAlignment="1" applyProtection="1">
      <protection locked="0" hidden="1"/>
    </xf>
    <xf numFmtId="0" fontId="5" fillId="0" borderId="0" xfId="0" applyFont="1" applyBorder="1" applyAlignment="1" applyProtection="1">
      <alignment horizontal="center"/>
      <protection locked="0" hidden="1"/>
    </xf>
    <xf numFmtId="0" fontId="5" fillId="0" borderId="14" xfId="0" applyFont="1" applyBorder="1" applyAlignment="1" applyProtection="1">
      <alignment horizontal="center"/>
      <protection locked="0" hidden="1"/>
    </xf>
    <xf numFmtId="0" fontId="5" fillId="0" borderId="8" xfId="0" applyFont="1" applyBorder="1" applyAlignment="1" applyProtection="1">
      <alignment horizontal="center"/>
      <protection locked="0" hidden="1"/>
    </xf>
    <xf numFmtId="0" fontId="5" fillId="0" borderId="5" xfId="0" applyFont="1" applyBorder="1" applyAlignment="1" applyProtection="1">
      <alignment horizontal="center"/>
      <protection locked="0" hidden="1"/>
    </xf>
    <xf numFmtId="0" fontId="5" fillId="0" borderId="6" xfId="0" applyFont="1" applyBorder="1" applyAlignment="1" applyProtection="1">
      <alignment horizontal="center"/>
      <protection locked="0" hidden="1"/>
    </xf>
    <xf numFmtId="0" fontId="3" fillId="2" borderId="1" xfId="0" applyFont="1" applyFill="1" applyBorder="1" applyAlignment="1" applyProtection="1">
      <alignment horizontal="center"/>
      <protection hidden="1"/>
    </xf>
    <xf numFmtId="0" fontId="0" fillId="2" borderId="2" xfId="0" applyFill="1" applyBorder="1" applyAlignment="1" applyProtection="1">
      <protection hidden="1"/>
    </xf>
    <xf numFmtId="0" fontId="0" fillId="2" borderId="7" xfId="0" applyFill="1" applyBorder="1" applyAlignment="1" applyProtection="1">
      <alignment horizontal="center"/>
      <protection hidden="1"/>
    </xf>
    <xf numFmtId="0" fontId="3" fillId="2" borderId="8" xfId="0" applyFont="1" applyFill="1" applyBorder="1" applyAlignment="1" applyProtection="1">
      <alignment horizontal="center" vertical="center"/>
      <protection hidden="1"/>
    </xf>
    <xf numFmtId="0" fontId="0" fillId="2" borderId="14" xfId="0" applyFill="1" applyBorder="1" applyAlignment="1" applyProtection="1">
      <alignment vertical="center"/>
      <protection hidden="1"/>
    </xf>
    <xf numFmtId="0" fontId="4" fillId="0" borderId="5" xfId="0" applyFont="1" applyBorder="1" applyAlignment="1" applyProtection="1">
      <protection locked="0" hidden="1"/>
    </xf>
    <xf numFmtId="0" fontId="4" fillId="0" borderId="12" xfId="0" applyFont="1" applyBorder="1" applyAlignment="1" applyProtection="1">
      <protection locked="0" hidden="1"/>
    </xf>
    <xf numFmtId="0" fontId="4" fillId="0" borderId="6" xfId="0" applyFont="1" applyBorder="1" applyAlignment="1" applyProtection="1">
      <protection locked="0" hidden="1"/>
    </xf>
    <xf numFmtId="0" fontId="3" fillId="2" borderId="8" xfId="0" applyFont="1" applyFill="1" applyBorder="1" applyAlignment="1" applyProtection="1">
      <alignment horizontal="center"/>
      <protection hidden="1"/>
    </xf>
    <xf numFmtId="0" fontId="0" fillId="2" borderId="14" xfId="0" applyFill="1" applyBorder="1" applyAlignment="1" applyProtection="1">
      <protection hidden="1"/>
    </xf>
    <xf numFmtId="0" fontId="0" fillId="2" borderId="2" xfId="0" applyFill="1" applyBorder="1" applyAlignment="1" applyProtection="1">
      <alignment horizontal="center"/>
      <protection hidden="1"/>
    </xf>
    <xf numFmtId="0" fontId="2" fillId="2" borderId="1" xfId="0" applyFont="1" applyFill="1" applyBorder="1" applyAlignment="1" applyProtection="1">
      <alignment horizontal="center"/>
      <protection hidden="1"/>
    </xf>
    <xf numFmtId="0" fontId="2" fillId="2" borderId="7" xfId="0" applyFont="1" applyFill="1" applyBorder="1" applyAlignment="1" applyProtection="1">
      <alignment horizontal="center"/>
      <protection hidden="1"/>
    </xf>
    <xf numFmtId="0" fontId="2" fillId="2" borderId="7" xfId="0" applyFont="1" applyFill="1" applyBorder="1" applyAlignment="1" applyProtection="1">
      <protection hidden="1"/>
    </xf>
    <xf numFmtId="12" fontId="0" fillId="0" borderId="0" xfId="0" applyNumberFormat="1" applyFill="1" applyAlignment="1" applyProtection="1">
      <protection hidden="1"/>
    </xf>
    <xf numFmtId="12" fontId="22" fillId="0" borderId="1" xfId="0" applyNumberFormat="1" applyFont="1" applyBorder="1" applyAlignment="1" applyProtection="1">
      <alignment horizontal="right"/>
      <protection locked="0" hidden="1"/>
    </xf>
    <xf numFmtId="12" fontId="22" fillId="0" borderId="7" xfId="0" applyNumberFormat="1" applyFont="1" applyBorder="1" applyAlignment="1" applyProtection="1">
      <alignment horizontal="right"/>
      <protection locked="0" hidden="1"/>
    </xf>
    <xf numFmtId="12" fontId="23" fillId="0" borderId="13" xfId="0" applyNumberFormat="1" applyFont="1" applyBorder="1" applyAlignment="1" applyProtection="1">
      <alignment horizontal="right"/>
      <protection hidden="1"/>
    </xf>
    <xf numFmtId="12" fontId="23" fillId="0" borderId="10" xfId="0" applyNumberFormat="1" applyFont="1" applyBorder="1" applyAlignment="1" applyProtection="1">
      <alignment horizontal="right"/>
      <protection hidden="1"/>
    </xf>
    <xf numFmtId="12" fontId="22" fillId="0" borderId="1" xfId="0" applyNumberFormat="1" applyFont="1" applyBorder="1" applyAlignment="1" applyProtection="1">
      <alignment horizontal="right"/>
      <protection hidden="1"/>
    </xf>
    <xf numFmtId="12" fontId="22" fillId="0" borderId="7" xfId="0" applyNumberFormat="1" applyFont="1" applyBorder="1" applyAlignment="1" applyProtection="1">
      <alignment horizontal="right"/>
      <protection hidden="1"/>
    </xf>
    <xf numFmtId="12" fontId="26" fillId="0" borderId="13" xfId="0" applyNumberFormat="1" applyFont="1" applyFill="1" applyBorder="1" applyAlignment="1" applyProtection="1">
      <alignment horizontal="right"/>
      <protection locked="0" hidden="1"/>
    </xf>
    <xf numFmtId="12" fontId="27" fillId="0" borderId="10" xfId="0" applyNumberFormat="1" applyFont="1" applyBorder="1" applyAlignment="1" applyProtection="1">
      <alignment horizontal="right"/>
      <protection locked="0" hidden="1"/>
    </xf>
    <xf numFmtId="12" fontId="29" fillId="0" borderId="1" xfId="0" applyNumberFormat="1" applyFont="1" applyBorder="1" applyAlignment="1" applyProtection="1">
      <alignment horizontal="right"/>
      <protection hidden="1"/>
    </xf>
    <xf numFmtId="12" fontId="30" fillId="0" borderId="7" xfId="0" applyNumberFormat="1" applyFont="1" applyBorder="1" applyAlignment="1" applyProtection="1">
      <alignment horizontal="right"/>
      <protection hidden="1"/>
    </xf>
    <xf numFmtId="1" fontId="5" fillId="0" borderId="10" xfId="0" applyNumberFormat="1" applyFont="1" applyBorder="1" applyAlignment="1" applyProtection="1">
      <protection hidden="1"/>
    </xf>
    <xf numFmtId="0" fontId="13" fillId="3" borderId="5" xfId="0" applyFont="1" applyFill="1" applyBorder="1" applyAlignment="1" applyProtection="1">
      <alignment horizontal="center" vertical="center" wrapText="1"/>
      <protection hidden="1"/>
    </xf>
    <xf numFmtId="0" fontId="13" fillId="3" borderId="12" xfId="0"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protection hidden="1"/>
    </xf>
    <xf numFmtId="49" fontId="31" fillId="0" borderId="2" xfId="0" applyNumberFormat="1"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center" vertical="center" wrapText="1"/>
      <protection locked="0"/>
    </xf>
    <xf numFmtId="49" fontId="31" fillId="0" borderId="0" xfId="0" applyNumberFormat="1" applyFont="1" applyFill="1" applyBorder="1" applyAlignment="1" applyProtection="1">
      <alignment horizontal="center" vertical="center" wrapText="1"/>
      <protection locked="0"/>
    </xf>
    <xf numFmtId="49" fontId="31" fillId="0" borderId="14" xfId="0" applyNumberFormat="1" applyFont="1" applyFill="1" applyBorder="1" applyAlignment="1" applyProtection="1">
      <alignment horizontal="center" vertical="center" wrapText="1"/>
      <protection locked="0"/>
    </xf>
    <xf numFmtId="49" fontId="31" fillId="0" borderId="12" xfId="0" applyNumberFormat="1" applyFont="1" applyFill="1" applyBorder="1" applyAlignment="1" applyProtection="1">
      <alignment horizontal="center" vertical="center" wrapText="1"/>
      <protection locked="0"/>
    </xf>
    <xf numFmtId="49" fontId="31" fillId="0" borderId="6" xfId="0" applyNumberFormat="1" applyFont="1" applyFill="1" applyBorder="1" applyAlignment="1" applyProtection="1">
      <alignment horizontal="center" vertical="center" wrapText="1"/>
      <protection locked="0"/>
    </xf>
    <xf numFmtId="12" fontId="28" fillId="0" borderId="9" xfId="0" applyNumberFormat="1" applyFont="1" applyBorder="1" applyAlignment="1" applyProtection="1">
      <protection hidden="1"/>
    </xf>
    <xf numFmtId="12" fontId="28" fillId="0" borderId="10" xfId="0" applyNumberFormat="1" applyFont="1" applyBorder="1" applyAlignment="1" applyProtection="1">
      <protection hidden="1"/>
    </xf>
    <xf numFmtId="166" fontId="6" fillId="0" borderId="8" xfId="0" applyNumberFormat="1" applyFont="1" applyBorder="1" applyAlignment="1" applyProtection="1">
      <alignment horizontal="center"/>
      <protection locked="0" hidden="1"/>
    </xf>
    <xf numFmtId="166" fontId="6" fillId="0" borderId="0" xfId="0" applyNumberFormat="1" applyFont="1" applyBorder="1" applyAlignment="1" applyProtection="1">
      <protection locked="0" hidden="1"/>
    </xf>
    <xf numFmtId="166" fontId="6" fillId="0" borderId="14" xfId="0" applyNumberFormat="1" applyFont="1" applyBorder="1" applyAlignment="1" applyProtection="1">
      <protection locked="0" hidden="1"/>
    </xf>
    <xf numFmtId="166" fontId="5" fillId="0" borderId="0" xfId="0" applyNumberFormat="1" applyFont="1" applyBorder="1" applyAlignment="1" applyProtection="1">
      <alignment horizontal="center"/>
      <protection locked="0" hidden="1"/>
    </xf>
    <xf numFmtId="166" fontId="5" fillId="0" borderId="14" xfId="0" applyNumberFormat="1" applyFont="1" applyBorder="1" applyAlignment="1" applyProtection="1">
      <alignment horizontal="center"/>
      <protection locked="0" hidden="1"/>
    </xf>
    <xf numFmtId="166" fontId="5" fillId="0" borderId="8" xfId="0" applyNumberFormat="1" applyFont="1" applyBorder="1" applyAlignment="1" applyProtection="1">
      <alignment horizontal="center"/>
      <protection locked="0" hidden="1"/>
    </xf>
    <xf numFmtId="166" fontId="5" fillId="0" borderId="5" xfId="0" applyNumberFormat="1" applyFont="1" applyBorder="1" applyAlignment="1" applyProtection="1">
      <alignment horizontal="center"/>
      <protection locked="0" hidden="1"/>
    </xf>
    <xf numFmtId="166" fontId="5" fillId="0" borderId="6" xfId="0" applyNumberFormat="1" applyFont="1" applyBorder="1" applyAlignment="1" applyProtection="1">
      <alignment horizontal="center"/>
      <protection locked="0" hidden="1"/>
    </xf>
    <xf numFmtId="166" fontId="4" fillId="0" borderId="5" xfId="0" applyNumberFormat="1" applyFont="1" applyBorder="1" applyAlignment="1" applyProtection="1">
      <protection locked="0" hidden="1"/>
    </xf>
    <xf numFmtId="166" fontId="4" fillId="0" borderId="12" xfId="0" applyNumberFormat="1" applyFont="1" applyBorder="1" applyAlignment="1" applyProtection="1">
      <protection hidden="1"/>
    </xf>
    <xf numFmtId="166" fontId="4" fillId="0" borderId="6" xfId="0" applyNumberFormat="1" applyFont="1" applyBorder="1" applyAlignment="1" applyProtection="1">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1419" name="Line 1">
          <a:extLst>
            <a:ext uri="{FF2B5EF4-FFF2-40B4-BE49-F238E27FC236}">
              <a16:creationId xmlns:a16="http://schemas.microsoft.com/office/drawing/2014/main" id="{00000000-0008-0000-0000-00008B05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1420" name="Line 2">
          <a:extLst>
            <a:ext uri="{FF2B5EF4-FFF2-40B4-BE49-F238E27FC236}">
              <a16:creationId xmlns:a16="http://schemas.microsoft.com/office/drawing/2014/main" id="{00000000-0008-0000-0000-00008C05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421" name="Line 3">
          <a:extLst>
            <a:ext uri="{FF2B5EF4-FFF2-40B4-BE49-F238E27FC236}">
              <a16:creationId xmlns:a16="http://schemas.microsoft.com/office/drawing/2014/main" id="{00000000-0008-0000-0000-00008D05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1422" name="Line 4">
          <a:extLst>
            <a:ext uri="{FF2B5EF4-FFF2-40B4-BE49-F238E27FC236}">
              <a16:creationId xmlns:a16="http://schemas.microsoft.com/office/drawing/2014/main" id="{00000000-0008-0000-0000-00008E05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22</xdr:row>
      <xdr:rowOff>9525</xdr:rowOff>
    </xdr:from>
    <xdr:to>
      <xdr:col>14</xdr:col>
      <xdr:colOff>169863</xdr:colOff>
      <xdr:row>22</xdr:row>
      <xdr:rowOff>85725</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469582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38100</xdr:colOff>
      <xdr:row>22</xdr:row>
      <xdr:rowOff>0</xdr:rowOff>
    </xdr:from>
    <xdr:to>
      <xdr:col>14</xdr:col>
      <xdr:colOff>205740</xdr:colOff>
      <xdr:row>22</xdr:row>
      <xdr:rowOff>0</xdr:rowOff>
    </xdr:to>
    <xdr:sp macro="" textlink="">
      <xdr:nvSpPr>
        <xdr:cNvPr id="1426" name="Line 8">
          <a:extLst>
            <a:ext uri="{FF2B5EF4-FFF2-40B4-BE49-F238E27FC236}">
              <a16:creationId xmlns:a16="http://schemas.microsoft.com/office/drawing/2014/main" id="{00000000-0008-0000-0000-00009205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104775" y="6096000"/>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1428" name="Text Box 10">
          <a:extLst>
            <a:ext uri="{FF2B5EF4-FFF2-40B4-BE49-F238E27FC236}">
              <a16:creationId xmlns:a16="http://schemas.microsoft.com/office/drawing/2014/main" id="{00000000-0008-0000-0000-000094050000}"/>
            </a:ext>
          </a:extLst>
        </xdr:cNvPr>
        <xdr:cNvSpPr txBox="1">
          <a:spLocks noChangeArrowheads="1"/>
        </xdr:cNvSpPr>
      </xdr:nvSpPr>
      <xdr:spPr bwMode="auto">
        <a:xfrm>
          <a:off x="7650480" y="41757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4714875" y="4381500"/>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4724400" y="4714875"/>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1431" name="Line 13">
          <a:extLst>
            <a:ext uri="{FF2B5EF4-FFF2-40B4-BE49-F238E27FC236}">
              <a16:creationId xmlns:a16="http://schemas.microsoft.com/office/drawing/2014/main" id="{00000000-0008-0000-0000-000097050000}"/>
            </a:ext>
          </a:extLst>
        </xdr:cNvPr>
        <xdr:cNvSpPr>
          <a:spLocks noChangeShapeType="1"/>
        </xdr:cNvSpPr>
      </xdr:nvSpPr>
      <xdr:spPr bwMode="auto">
        <a:xfrm flipH="1">
          <a:off x="4922520" y="464820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104775</xdr:rowOff>
    </xdr:from>
    <xdr:to>
      <xdr:col>20</xdr:col>
      <xdr:colOff>133395</xdr:colOff>
      <xdr:row>43</xdr:row>
      <xdr:rowOff>66675</xdr:rowOff>
    </xdr:to>
    <xdr:sp macro="" textlink="">
      <xdr:nvSpPr>
        <xdr:cNvPr id="1038" name="Text Box 14">
          <a:extLst>
            <a:ext uri="{FF2B5EF4-FFF2-40B4-BE49-F238E27FC236}">
              <a16:creationId xmlns:a16="http://schemas.microsoft.com/office/drawing/2014/main" id="{00000000-0008-0000-0000-00000E040000}"/>
            </a:ext>
          </a:extLst>
        </xdr:cNvPr>
        <xdr:cNvSpPr txBox="1">
          <a:spLocks noChangeArrowheads="1"/>
        </xdr:cNvSpPr>
      </xdr:nvSpPr>
      <xdr:spPr bwMode="auto">
        <a:xfrm>
          <a:off x="5905500" y="63150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129540</xdr:colOff>
      <xdr:row>43</xdr:row>
      <xdr:rowOff>7620</xdr:rowOff>
    </xdr:from>
    <xdr:to>
      <xdr:col>20</xdr:col>
      <xdr:colOff>297180</xdr:colOff>
      <xdr:row>43</xdr:row>
      <xdr:rowOff>7620</xdr:rowOff>
    </xdr:to>
    <xdr:sp macro="" textlink="">
      <xdr:nvSpPr>
        <xdr:cNvPr id="1433" name="Line 15">
          <a:extLst>
            <a:ext uri="{FF2B5EF4-FFF2-40B4-BE49-F238E27FC236}">
              <a16:creationId xmlns:a16="http://schemas.microsoft.com/office/drawing/2014/main" id="{00000000-0008-0000-0000-000099050000}"/>
            </a:ext>
          </a:extLst>
        </xdr:cNvPr>
        <xdr:cNvSpPr>
          <a:spLocks noChangeShapeType="1"/>
        </xdr:cNvSpPr>
      </xdr:nvSpPr>
      <xdr:spPr bwMode="auto">
        <a:xfrm flipV="1">
          <a:off x="7025640" y="632460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91440</xdr:colOff>
      <xdr:row>43</xdr:row>
      <xdr:rowOff>0</xdr:rowOff>
    </xdr:from>
    <xdr:to>
      <xdr:col>17</xdr:col>
      <xdr:colOff>220980</xdr:colOff>
      <xdr:row>43</xdr:row>
      <xdr:rowOff>7620</xdr:rowOff>
    </xdr:to>
    <xdr:sp macro="" textlink="">
      <xdr:nvSpPr>
        <xdr:cNvPr id="1434" name="Line 16">
          <a:extLst>
            <a:ext uri="{FF2B5EF4-FFF2-40B4-BE49-F238E27FC236}">
              <a16:creationId xmlns:a16="http://schemas.microsoft.com/office/drawing/2014/main" id="{00000000-0008-0000-0000-00009A050000}"/>
            </a:ext>
          </a:extLst>
        </xdr:cNvPr>
        <xdr:cNvSpPr>
          <a:spLocks noChangeShapeType="1"/>
        </xdr:cNvSpPr>
      </xdr:nvSpPr>
      <xdr:spPr bwMode="auto">
        <a:xfrm flipH="1" flipV="1">
          <a:off x="5958840" y="631698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435" name="Line 17">
          <a:extLst>
            <a:ext uri="{FF2B5EF4-FFF2-40B4-BE49-F238E27FC236}">
              <a16:creationId xmlns:a16="http://schemas.microsoft.com/office/drawing/2014/main" id="{00000000-0008-0000-0000-00009B050000}"/>
            </a:ext>
          </a:extLst>
        </xdr:cNvPr>
        <xdr:cNvSpPr>
          <a:spLocks noChangeShapeType="1"/>
        </xdr:cNvSpPr>
      </xdr:nvSpPr>
      <xdr:spPr bwMode="auto">
        <a:xfrm>
          <a:off x="6553200" y="4053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1043" name="Text Box 19">
          <a:extLst>
            <a:ext uri="{FF2B5EF4-FFF2-40B4-BE49-F238E27FC236}">
              <a16:creationId xmlns:a16="http://schemas.microsoft.com/office/drawing/2014/main" id="{00000000-0008-0000-0000-00001304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1047" name="Text Box 23">
          <a:extLst>
            <a:ext uri="{FF2B5EF4-FFF2-40B4-BE49-F238E27FC236}">
              <a16:creationId xmlns:a16="http://schemas.microsoft.com/office/drawing/2014/main" id="{00000000-0008-0000-0000-00001704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321945</xdr:colOff>
      <xdr:row>5</xdr:row>
      <xdr:rowOff>47625</xdr:rowOff>
    </xdr:from>
    <xdr:to>
      <xdr:col>22</xdr:col>
      <xdr:colOff>219166</xdr:colOff>
      <xdr:row>5</xdr:row>
      <xdr:rowOff>161925</xdr:rowOff>
    </xdr:to>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735330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1053" name="Text Box 29">
          <a:extLst>
            <a:ext uri="{FF2B5EF4-FFF2-40B4-BE49-F238E27FC236}">
              <a16:creationId xmlns:a16="http://schemas.microsoft.com/office/drawing/2014/main" id="{00000000-0008-0000-0000-00001D0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20</xdr:col>
      <xdr:colOff>28575</xdr:colOff>
      <xdr:row>23</xdr:row>
      <xdr:rowOff>38100</xdr:rowOff>
    </xdr:from>
    <xdr:to>
      <xdr:col>21</xdr:col>
      <xdr:colOff>142875</xdr:colOff>
      <xdr:row>23</xdr:row>
      <xdr:rowOff>142875</xdr:rowOff>
    </xdr:to>
    <xdr:sp macro="" textlink="">
      <xdr:nvSpPr>
        <xdr:cNvPr id="1054" name="Text Box 30">
          <a:extLst>
            <a:ext uri="{FF2B5EF4-FFF2-40B4-BE49-F238E27FC236}">
              <a16:creationId xmlns:a16="http://schemas.microsoft.com/office/drawing/2014/main" id="{00000000-0008-0000-0000-00001E040000}"/>
            </a:ext>
          </a:extLst>
        </xdr:cNvPr>
        <xdr:cNvSpPr txBox="1">
          <a:spLocks noChangeArrowheads="1"/>
        </xdr:cNvSpPr>
      </xdr:nvSpPr>
      <xdr:spPr bwMode="auto">
        <a:xfrm>
          <a:off x="6734175" y="3648075"/>
          <a:ext cx="447675"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18</xdr:col>
      <xdr:colOff>28575</xdr:colOff>
      <xdr:row>22</xdr:row>
      <xdr:rowOff>9525</xdr:rowOff>
    </xdr:from>
    <xdr:to>
      <xdr:col>18</xdr:col>
      <xdr:colOff>142875</xdr:colOff>
      <xdr:row>22</xdr:row>
      <xdr:rowOff>85725</xdr:rowOff>
    </xdr:to>
    <xdr:sp macro="" textlink="">
      <xdr:nvSpPr>
        <xdr:cNvPr id="1055" name="Text Box 31">
          <a:extLst>
            <a:ext uri="{FF2B5EF4-FFF2-40B4-BE49-F238E27FC236}">
              <a16:creationId xmlns:a16="http://schemas.microsoft.com/office/drawing/2014/main" id="{00000000-0008-0000-0000-00001F040000}"/>
            </a:ext>
          </a:extLst>
        </xdr:cNvPr>
        <xdr:cNvSpPr txBox="1">
          <a:spLocks noChangeArrowheads="1"/>
        </xdr:cNvSpPr>
      </xdr:nvSpPr>
      <xdr:spPr bwMode="auto">
        <a:xfrm>
          <a:off x="6067425" y="34385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28575</xdr:rowOff>
    </xdr:from>
    <xdr:to>
      <xdr:col>18</xdr:col>
      <xdr:colOff>160244</xdr:colOff>
      <xdr:row>24</xdr:row>
      <xdr:rowOff>104775</xdr:rowOff>
    </xdr:to>
    <xdr:sp macro="" textlink="">
      <xdr:nvSpPr>
        <xdr:cNvPr id="1056" name="Text Box 32">
          <a:extLst>
            <a:ext uri="{FF2B5EF4-FFF2-40B4-BE49-F238E27FC236}">
              <a16:creationId xmlns:a16="http://schemas.microsoft.com/office/drawing/2014/main" id="{00000000-0008-0000-0000-000020040000}"/>
            </a:ext>
          </a:extLst>
        </xdr:cNvPr>
        <xdr:cNvSpPr txBox="1">
          <a:spLocks noChangeArrowheads="1"/>
        </xdr:cNvSpPr>
      </xdr:nvSpPr>
      <xdr:spPr bwMode="auto">
        <a:xfrm>
          <a:off x="6057900" y="38195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19</xdr:col>
      <xdr:colOff>28575</xdr:colOff>
      <xdr:row>22</xdr:row>
      <xdr:rowOff>19050</xdr:rowOff>
    </xdr:from>
    <xdr:to>
      <xdr:col>19</xdr:col>
      <xdr:colOff>142875</xdr:colOff>
      <xdr:row>22</xdr:row>
      <xdr:rowOff>95250</xdr:rowOff>
    </xdr:to>
    <xdr:sp macro="" textlink="">
      <xdr:nvSpPr>
        <xdr:cNvPr id="1057" name="Text Box 33">
          <a:extLst>
            <a:ext uri="{FF2B5EF4-FFF2-40B4-BE49-F238E27FC236}">
              <a16:creationId xmlns:a16="http://schemas.microsoft.com/office/drawing/2014/main" id="{00000000-0008-0000-0000-000021040000}"/>
            </a:ext>
          </a:extLst>
        </xdr:cNvPr>
        <xdr:cNvSpPr txBox="1">
          <a:spLocks noChangeArrowheads="1"/>
        </xdr:cNvSpPr>
      </xdr:nvSpPr>
      <xdr:spPr bwMode="auto">
        <a:xfrm>
          <a:off x="64008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1058" name="Text Box 34">
          <a:extLst>
            <a:ext uri="{FF2B5EF4-FFF2-40B4-BE49-F238E27FC236}">
              <a16:creationId xmlns:a16="http://schemas.microsoft.com/office/drawing/2014/main" id="{00000000-0008-0000-0000-000022040000}"/>
            </a:ext>
          </a:extLst>
        </xdr:cNvPr>
        <xdr:cNvSpPr txBox="1">
          <a:spLocks noChangeArrowheads="1"/>
        </xdr:cNvSpPr>
      </xdr:nvSpPr>
      <xdr:spPr bwMode="auto">
        <a:xfrm>
          <a:off x="4695825" y="4086225"/>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1059" name="Text Box 35">
          <a:extLst>
            <a:ext uri="{FF2B5EF4-FFF2-40B4-BE49-F238E27FC236}">
              <a16:creationId xmlns:a16="http://schemas.microsoft.com/office/drawing/2014/main" id="{00000000-0008-0000-0000-000023040000}"/>
            </a:ext>
          </a:extLst>
        </xdr:cNvPr>
        <xdr:cNvSpPr txBox="1">
          <a:spLocks noChangeArrowheads="1"/>
        </xdr:cNvSpPr>
      </xdr:nvSpPr>
      <xdr:spPr bwMode="auto">
        <a:xfrm>
          <a:off x="5391150" y="4086225"/>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1060" name="Text Box 36">
          <a:extLst>
            <a:ext uri="{FF2B5EF4-FFF2-40B4-BE49-F238E27FC236}">
              <a16:creationId xmlns:a16="http://schemas.microsoft.com/office/drawing/2014/main" id="{00000000-0008-0000-0000-00002404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14</xdr:col>
      <xdr:colOff>19050</xdr:colOff>
      <xdr:row>24</xdr:row>
      <xdr:rowOff>9525</xdr:rowOff>
    </xdr:from>
    <xdr:to>
      <xdr:col>14</xdr:col>
      <xdr:colOff>169863</xdr:colOff>
      <xdr:row>24</xdr:row>
      <xdr:rowOff>85725</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4695825" y="380047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14</xdr:col>
      <xdr:colOff>19050</xdr:colOff>
      <xdr:row>23</xdr:row>
      <xdr:rowOff>9525</xdr:rowOff>
    </xdr:from>
    <xdr:to>
      <xdr:col>14</xdr:col>
      <xdr:colOff>179070</xdr:colOff>
      <xdr:row>23</xdr:row>
      <xdr:rowOff>85725</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4695825"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1065" name="Text Box 41">
          <a:extLst>
            <a:ext uri="{FF2B5EF4-FFF2-40B4-BE49-F238E27FC236}">
              <a16:creationId xmlns:a16="http://schemas.microsoft.com/office/drawing/2014/main" id="{00000000-0008-0000-0000-00002904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19</xdr:col>
      <xdr:colOff>9525</xdr:colOff>
      <xdr:row>23</xdr:row>
      <xdr:rowOff>9525</xdr:rowOff>
    </xdr:from>
    <xdr:to>
      <xdr:col>19</xdr:col>
      <xdr:colOff>152400</xdr:colOff>
      <xdr:row>23</xdr:row>
      <xdr:rowOff>85725</xdr:rowOff>
    </xdr:to>
    <xdr:sp macro="" textlink="">
      <xdr:nvSpPr>
        <xdr:cNvPr id="1066" name="Text Box 42">
          <a:extLst>
            <a:ext uri="{FF2B5EF4-FFF2-40B4-BE49-F238E27FC236}">
              <a16:creationId xmlns:a16="http://schemas.microsoft.com/office/drawing/2014/main" id="{00000000-0008-0000-0000-00002A040000}"/>
            </a:ext>
          </a:extLst>
        </xdr:cNvPr>
        <xdr:cNvSpPr txBox="1">
          <a:spLocks noChangeArrowheads="1"/>
        </xdr:cNvSpPr>
      </xdr:nvSpPr>
      <xdr:spPr bwMode="auto">
        <a:xfrm>
          <a:off x="6381750" y="361950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22</xdr:col>
      <xdr:colOff>28575</xdr:colOff>
      <xdr:row>26</xdr:row>
      <xdr:rowOff>0</xdr:rowOff>
    </xdr:from>
    <xdr:to>
      <xdr:col>22</xdr:col>
      <xdr:colOff>236293</xdr:colOff>
      <xdr:row>26</xdr:row>
      <xdr:rowOff>104775</xdr:rowOff>
    </xdr:to>
    <xdr:sp macro="" textlink="">
      <xdr:nvSpPr>
        <xdr:cNvPr id="1067" name="Text Box 43">
          <a:extLst>
            <a:ext uri="{FF2B5EF4-FFF2-40B4-BE49-F238E27FC236}">
              <a16:creationId xmlns:a16="http://schemas.microsoft.com/office/drawing/2014/main" id="{00000000-0008-0000-0000-00002B040000}"/>
            </a:ext>
          </a:extLst>
        </xdr:cNvPr>
        <xdr:cNvSpPr txBox="1">
          <a:spLocks noChangeArrowheads="1"/>
        </xdr:cNvSpPr>
      </xdr:nvSpPr>
      <xdr:spPr bwMode="auto">
        <a:xfrm>
          <a:off x="7467600" y="4067175"/>
          <a:ext cx="200025" cy="104775"/>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0</xdr:rowOff>
    </xdr:from>
    <xdr:to>
      <xdr:col>23</xdr:col>
      <xdr:colOff>180975</xdr:colOff>
      <xdr:row>26</xdr:row>
      <xdr:rowOff>95250</xdr:rowOff>
    </xdr:to>
    <xdr:sp macro="" textlink="">
      <xdr:nvSpPr>
        <xdr:cNvPr id="1068" name="Text Box 44">
          <a:extLst>
            <a:ext uri="{FF2B5EF4-FFF2-40B4-BE49-F238E27FC236}">
              <a16:creationId xmlns:a16="http://schemas.microsoft.com/office/drawing/2014/main" id="{00000000-0008-0000-0000-00002C040000}"/>
            </a:ext>
          </a:extLst>
        </xdr:cNvPr>
        <xdr:cNvSpPr txBox="1">
          <a:spLocks noChangeArrowheads="1"/>
        </xdr:cNvSpPr>
      </xdr:nvSpPr>
      <xdr:spPr bwMode="auto">
        <a:xfrm>
          <a:off x="7962900" y="4067175"/>
          <a:ext cx="1714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19</xdr:col>
      <xdr:colOff>38100</xdr:colOff>
      <xdr:row>22</xdr:row>
      <xdr:rowOff>19050</xdr:rowOff>
    </xdr:from>
    <xdr:to>
      <xdr:col>19</xdr:col>
      <xdr:colOff>171450</xdr:colOff>
      <xdr:row>22</xdr:row>
      <xdr:rowOff>95250</xdr:rowOff>
    </xdr:to>
    <xdr:sp macro="" textlink="">
      <xdr:nvSpPr>
        <xdr:cNvPr id="1069" name="Text Box 45">
          <a:extLst>
            <a:ext uri="{FF2B5EF4-FFF2-40B4-BE49-F238E27FC236}">
              <a16:creationId xmlns:a16="http://schemas.microsoft.com/office/drawing/2014/main" id="{00000000-0008-0000-0000-00002D040000}"/>
            </a:ext>
          </a:extLst>
        </xdr:cNvPr>
        <xdr:cNvSpPr txBox="1">
          <a:spLocks noChangeArrowheads="1"/>
        </xdr:cNvSpPr>
      </xdr:nvSpPr>
      <xdr:spPr bwMode="auto">
        <a:xfrm>
          <a:off x="641032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38100</xdr:colOff>
      <xdr:row>22</xdr:row>
      <xdr:rowOff>19050</xdr:rowOff>
    </xdr:from>
    <xdr:to>
      <xdr:col>19</xdr:col>
      <xdr:colOff>171450</xdr:colOff>
      <xdr:row>22</xdr:row>
      <xdr:rowOff>95250</xdr:rowOff>
    </xdr:to>
    <xdr:sp macro="" textlink="">
      <xdr:nvSpPr>
        <xdr:cNvPr id="1070" name="Text Box 46">
          <a:extLst>
            <a:ext uri="{FF2B5EF4-FFF2-40B4-BE49-F238E27FC236}">
              <a16:creationId xmlns:a16="http://schemas.microsoft.com/office/drawing/2014/main" id="{00000000-0008-0000-0000-00002E040000}"/>
            </a:ext>
          </a:extLst>
        </xdr:cNvPr>
        <xdr:cNvSpPr txBox="1">
          <a:spLocks noChangeArrowheads="1"/>
        </xdr:cNvSpPr>
      </xdr:nvSpPr>
      <xdr:spPr bwMode="auto">
        <a:xfrm>
          <a:off x="641032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9525</xdr:colOff>
      <xdr:row>24</xdr:row>
      <xdr:rowOff>19050</xdr:rowOff>
    </xdr:from>
    <xdr:to>
      <xdr:col>19</xdr:col>
      <xdr:colOff>152400</xdr:colOff>
      <xdr:row>24</xdr:row>
      <xdr:rowOff>95250</xdr:rowOff>
    </xdr:to>
    <xdr:sp macro="" textlink="">
      <xdr:nvSpPr>
        <xdr:cNvPr id="1071" name="Text Box 47">
          <a:extLst>
            <a:ext uri="{FF2B5EF4-FFF2-40B4-BE49-F238E27FC236}">
              <a16:creationId xmlns:a16="http://schemas.microsoft.com/office/drawing/2014/main" id="{00000000-0008-0000-0000-00002F040000}"/>
            </a:ext>
          </a:extLst>
        </xdr:cNvPr>
        <xdr:cNvSpPr txBox="1">
          <a:spLocks noChangeArrowheads="1"/>
        </xdr:cNvSpPr>
      </xdr:nvSpPr>
      <xdr:spPr bwMode="auto">
        <a:xfrm>
          <a:off x="6381750" y="381000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1072" name="Text Box 48">
          <a:extLst>
            <a:ext uri="{FF2B5EF4-FFF2-40B4-BE49-F238E27FC236}">
              <a16:creationId xmlns:a16="http://schemas.microsoft.com/office/drawing/2014/main" id="{00000000-0008-0000-0000-00003004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1073" name="Text Box 49">
          <a:extLst>
            <a:ext uri="{FF2B5EF4-FFF2-40B4-BE49-F238E27FC236}">
              <a16:creationId xmlns:a16="http://schemas.microsoft.com/office/drawing/2014/main" id="{00000000-0008-0000-0000-00003104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1074" name="Text Box 50">
          <a:extLst>
            <a:ext uri="{FF2B5EF4-FFF2-40B4-BE49-F238E27FC236}">
              <a16:creationId xmlns:a16="http://schemas.microsoft.com/office/drawing/2014/main" id="{00000000-0008-0000-0000-00003204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1075" name="Text Box 51">
          <a:extLst>
            <a:ext uri="{FF2B5EF4-FFF2-40B4-BE49-F238E27FC236}">
              <a16:creationId xmlns:a16="http://schemas.microsoft.com/office/drawing/2014/main" id="{00000000-0008-0000-0000-00003304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1076" name="Text Box 52">
          <a:extLst>
            <a:ext uri="{FF2B5EF4-FFF2-40B4-BE49-F238E27FC236}">
              <a16:creationId xmlns:a16="http://schemas.microsoft.com/office/drawing/2014/main" id="{00000000-0008-0000-0000-00003404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1077" name="Text Box 53">
          <a:extLst>
            <a:ext uri="{FF2B5EF4-FFF2-40B4-BE49-F238E27FC236}">
              <a16:creationId xmlns:a16="http://schemas.microsoft.com/office/drawing/2014/main" id="{00000000-0008-0000-0000-00003504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1078" name="Text Box 54">
          <a:extLst>
            <a:ext uri="{FF2B5EF4-FFF2-40B4-BE49-F238E27FC236}">
              <a16:creationId xmlns:a16="http://schemas.microsoft.com/office/drawing/2014/main" id="{00000000-0008-0000-0000-00003604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15</xdr:col>
      <xdr:colOff>19050</xdr:colOff>
      <xdr:row>23</xdr:row>
      <xdr:rowOff>9525</xdr:rowOff>
    </xdr:from>
    <xdr:to>
      <xdr:col>15</xdr:col>
      <xdr:colOff>179070</xdr:colOff>
      <xdr:row>23</xdr:row>
      <xdr:rowOff>85725</xdr:rowOff>
    </xdr:to>
    <xdr:sp macro="" textlink="">
      <xdr:nvSpPr>
        <xdr:cNvPr id="1079" name="Text Box 55">
          <a:extLst>
            <a:ext uri="{FF2B5EF4-FFF2-40B4-BE49-F238E27FC236}">
              <a16:creationId xmlns:a16="http://schemas.microsoft.com/office/drawing/2014/main" id="{00000000-0008-0000-0000-000037040000}"/>
            </a:ext>
          </a:extLst>
        </xdr:cNvPr>
        <xdr:cNvSpPr txBox="1">
          <a:spLocks noChangeArrowheads="1"/>
        </xdr:cNvSpPr>
      </xdr:nvSpPr>
      <xdr:spPr bwMode="auto">
        <a:xfrm>
          <a:off x="5057775"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19050</xdr:colOff>
      <xdr:row>24</xdr:row>
      <xdr:rowOff>9525</xdr:rowOff>
    </xdr:from>
    <xdr:to>
      <xdr:col>15</xdr:col>
      <xdr:colOff>169863</xdr:colOff>
      <xdr:row>24</xdr:row>
      <xdr:rowOff>85725</xdr:rowOff>
    </xdr:to>
    <xdr:sp macro="" textlink="">
      <xdr:nvSpPr>
        <xdr:cNvPr id="1080" name="Text Box 56">
          <a:extLst>
            <a:ext uri="{FF2B5EF4-FFF2-40B4-BE49-F238E27FC236}">
              <a16:creationId xmlns:a16="http://schemas.microsoft.com/office/drawing/2014/main" id="{00000000-0008-0000-0000-000038040000}"/>
            </a:ext>
          </a:extLst>
        </xdr:cNvPr>
        <xdr:cNvSpPr txBox="1">
          <a:spLocks noChangeArrowheads="1"/>
        </xdr:cNvSpPr>
      </xdr:nvSpPr>
      <xdr:spPr bwMode="auto">
        <a:xfrm>
          <a:off x="5057775" y="380047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21</xdr:col>
      <xdr:colOff>28575</xdr:colOff>
      <xdr:row>26</xdr:row>
      <xdr:rowOff>0</xdr:rowOff>
    </xdr:from>
    <xdr:to>
      <xdr:col>21</xdr:col>
      <xdr:colOff>169769</xdr:colOff>
      <xdr:row>26</xdr:row>
      <xdr:rowOff>104775</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7067550" y="4067175"/>
          <a:ext cx="133350" cy="104775"/>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2520" name="Line 1">
          <a:extLst>
            <a:ext uri="{FF2B5EF4-FFF2-40B4-BE49-F238E27FC236}">
              <a16:creationId xmlns:a16="http://schemas.microsoft.com/office/drawing/2014/main" id="{00000000-0008-0000-0100-0000D809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2521" name="Line 2">
          <a:extLst>
            <a:ext uri="{FF2B5EF4-FFF2-40B4-BE49-F238E27FC236}">
              <a16:creationId xmlns:a16="http://schemas.microsoft.com/office/drawing/2014/main" id="{00000000-0008-0000-0100-0000D909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2522" name="Line 3">
          <a:extLst>
            <a:ext uri="{FF2B5EF4-FFF2-40B4-BE49-F238E27FC236}">
              <a16:creationId xmlns:a16="http://schemas.microsoft.com/office/drawing/2014/main" id="{00000000-0008-0000-0100-0000DA09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2523" name="Line 4">
          <a:extLst>
            <a:ext uri="{FF2B5EF4-FFF2-40B4-BE49-F238E27FC236}">
              <a16:creationId xmlns:a16="http://schemas.microsoft.com/office/drawing/2014/main" id="{00000000-0008-0000-0100-0000DB09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2526" name="Line 7">
          <a:extLst>
            <a:ext uri="{FF2B5EF4-FFF2-40B4-BE49-F238E27FC236}">
              <a16:creationId xmlns:a16="http://schemas.microsoft.com/office/drawing/2014/main" id="{00000000-0008-0000-0100-0000DE09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2527" name="Line 8">
          <a:extLst>
            <a:ext uri="{FF2B5EF4-FFF2-40B4-BE49-F238E27FC236}">
              <a16:creationId xmlns:a16="http://schemas.microsoft.com/office/drawing/2014/main" id="{00000000-0008-0000-0100-0000DF09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2528" name="Line 9">
          <a:extLst>
            <a:ext uri="{FF2B5EF4-FFF2-40B4-BE49-F238E27FC236}">
              <a16:creationId xmlns:a16="http://schemas.microsoft.com/office/drawing/2014/main" id="{00000000-0008-0000-0100-0000E009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2058" name="Text Box 10">
          <a:extLst>
            <a:ext uri="{FF2B5EF4-FFF2-40B4-BE49-F238E27FC236}">
              <a16:creationId xmlns:a16="http://schemas.microsoft.com/office/drawing/2014/main" id="{00000000-0008-0000-0100-00000A08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2530" name="Text Box 11">
          <a:extLst>
            <a:ext uri="{FF2B5EF4-FFF2-40B4-BE49-F238E27FC236}">
              <a16:creationId xmlns:a16="http://schemas.microsoft.com/office/drawing/2014/main" id="{00000000-0008-0000-0100-0000E209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2060" name="Text Box 12">
          <a:extLst>
            <a:ext uri="{FF2B5EF4-FFF2-40B4-BE49-F238E27FC236}">
              <a16:creationId xmlns:a16="http://schemas.microsoft.com/office/drawing/2014/main" id="{00000000-0008-0000-0100-00000C08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2061" name="Text Box 13">
          <a:extLst>
            <a:ext uri="{FF2B5EF4-FFF2-40B4-BE49-F238E27FC236}">
              <a16:creationId xmlns:a16="http://schemas.microsoft.com/office/drawing/2014/main" id="{00000000-0008-0000-0100-00000D08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2533" name="Line 14">
          <a:extLst>
            <a:ext uri="{FF2B5EF4-FFF2-40B4-BE49-F238E27FC236}">
              <a16:creationId xmlns:a16="http://schemas.microsoft.com/office/drawing/2014/main" id="{00000000-0008-0000-0100-0000E509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2063" name="Text Box 15">
          <a:extLst>
            <a:ext uri="{FF2B5EF4-FFF2-40B4-BE49-F238E27FC236}">
              <a16:creationId xmlns:a16="http://schemas.microsoft.com/office/drawing/2014/main" id="{00000000-0008-0000-0100-00000F08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2535" name="Line 16">
          <a:extLst>
            <a:ext uri="{FF2B5EF4-FFF2-40B4-BE49-F238E27FC236}">
              <a16:creationId xmlns:a16="http://schemas.microsoft.com/office/drawing/2014/main" id="{00000000-0008-0000-0100-0000E709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2536" name="Line 17">
          <a:extLst>
            <a:ext uri="{FF2B5EF4-FFF2-40B4-BE49-F238E27FC236}">
              <a16:creationId xmlns:a16="http://schemas.microsoft.com/office/drawing/2014/main" id="{00000000-0008-0000-0100-0000E809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2537" name="Line 18">
          <a:extLst>
            <a:ext uri="{FF2B5EF4-FFF2-40B4-BE49-F238E27FC236}">
              <a16:creationId xmlns:a16="http://schemas.microsoft.com/office/drawing/2014/main" id="{00000000-0008-0000-0100-0000E909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2538" name="Line 19">
          <a:extLst>
            <a:ext uri="{FF2B5EF4-FFF2-40B4-BE49-F238E27FC236}">
              <a16:creationId xmlns:a16="http://schemas.microsoft.com/office/drawing/2014/main" id="{00000000-0008-0000-0100-0000EA09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2068" name="Text Box 20">
          <a:extLst>
            <a:ext uri="{FF2B5EF4-FFF2-40B4-BE49-F238E27FC236}">
              <a16:creationId xmlns:a16="http://schemas.microsoft.com/office/drawing/2014/main" id="{00000000-0008-0000-0100-00001408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2069" name="Text Box 21">
          <a:extLst>
            <a:ext uri="{FF2B5EF4-FFF2-40B4-BE49-F238E27FC236}">
              <a16:creationId xmlns:a16="http://schemas.microsoft.com/office/drawing/2014/main" id="{00000000-0008-0000-0100-00001508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2070" name="Text Box 22">
          <a:extLst>
            <a:ext uri="{FF2B5EF4-FFF2-40B4-BE49-F238E27FC236}">
              <a16:creationId xmlns:a16="http://schemas.microsoft.com/office/drawing/2014/main" id="{00000000-0008-0000-0100-00001608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2071" name="Text Box 23">
          <a:extLst>
            <a:ext uri="{FF2B5EF4-FFF2-40B4-BE49-F238E27FC236}">
              <a16:creationId xmlns:a16="http://schemas.microsoft.com/office/drawing/2014/main" id="{00000000-0008-0000-0100-00001708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2072" name="Text Box 24">
          <a:extLst>
            <a:ext uri="{FF2B5EF4-FFF2-40B4-BE49-F238E27FC236}">
              <a16:creationId xmlns:a16="http://schemas.microsoft.com/office/drawing/2014/main" id="{00000000-0008-0000-0100-00001808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2073" name="Text Box 25">
          <a:extLst>
            <a:ext uri="{FF2B5EF4-FFF2-40B4-BE49-F238E27FC236}">
              <a16:creationId xmlns:a16="http://schemas.microsoft.com/office/drawing/2014/main" id="{00000000-0008-0000-0100-00001908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2074" name="Text Box 26">
          <a:extLst>
            <a:ext uri="{FF2B5EF4-FFF2-40B4-BE49-F238E27FC236}">
              <a16:creationId xmlns:a16="http://schemas.microsoft.com/office/drawing/2014/main" id="{00000000-0008-0000-0100-00001A08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2075" name="Text Box 27">
          <a:extLst>
            <a:ext uri="{FF2B5EF4-FFF2-40B4-BE49-F238E27FC236}">
              <a16:creationId xmlns:a16="http://schemas.microsoft.com/office/drawing/2014/main" id="{00000000-0008-0000-0100-00001B08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2077" name="Text Box 29">
          <a:extLst>
            <a:ext uri="{FF2B5EF4-FFF2-40B4-BE49-F238E27FC236}">
              <a16:creationId xmlns:a16="http://schemas.microsoft.com/office/drawing/2014/main" id="{00000000-0008-0000-0100-00001D08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2078" name="Text Box 30">
          <a:extLst>
            <a:ext uri="{FF2B5EF4-FFF2-40B4-BE49-F238E27FC236}">
              <a16:creationId xmlns:a16="http://schemas.microsoft.com/office/drawing/2014/main" id="{00000000-0008-0000-0100-00001E08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2079" name="Text Box 31">
          <a:extLst>
            <a:ext uri="{FF2B5EF4-FFF2-40B4-BE49-F238E27FC236}">
              <a16:creationId xmlns:a16="http://schemas.microsoft.com/office/drawing/2014/main" id="{00000000-0008-0000-0100-00001F08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2080" name="Text Box 32">
          <a:extLst>
            <a:ext uri="{FF2B5EF4-FFF2-40B4-BE49-F238E27FC236}">
              <a16:creationId xmlns:a16="http://schemas.microsoft.com/office/drawing/2014/main" id="{00000000-0008-0000-0100-00002008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2081" name="Text Box 33">
          <a:extLst>
            <a:ext uri="{FF2B5EF4-FFF2-40B4-BE49-F238E27FC236}">
              <a16:creationId xmlns:a16="http://schemas.microsoft.com/office/drawing/2014/main" id="{00000000-0008-0000-0100-00002108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2082" name="Text Box 34">
          <a:extLst>
            <a:ext uri="{FF2B5EF4-FFF2-40B4-BE49-F238E27FC236}">
              <a16:creationId xmlns:a16="http://schemas.microsoft.com/office/drawing/2014/main" id="{00000000-0008-0000-0100-00002208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2083" name="Text Box 35">
          <a:extLst>
            <a:ext uri="{FF2B5EF4-FFF2-40B4-BE49-F238E27FC236}">
              <a16:creationId xmlns:a16="http://schemas.microsoft.com/office/drawing/2014/main" id="{00000000-0008-0000-0100-00002308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2084" name="Text Box 36">
          <a:extLst>
            <a:ext uri="{FF2B5EF4-FFF2-40B4-BE49-F238E27FC236}">
              <a16:creationId xmlns:a16="http://schemas.microsoft.com/office/drawing/2014/main" id="{00000000-0008-0000-0100-00002408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2085" name="Text Box 37">
          <a:extLst>
            <a:ext uri="{FF2B5EF4-FFF2-40B4-BE49-F238E27FC236}">
              <a16:creationId xmlns:a16="http://schemas.microsoft.com/office/drawing/2014/main" id="{00000000-0008-0000-0100-00002508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2086" name="Text Box 38">
          <a:extLst>
            <a:ext uri="{FF2B5EF4-FFF2-40B4-BE49-F238E27FC236}">
              <a16:creationId xmlns:a16="http://schemas.microsoft.com/office/drawing/2014/main" id="{00000000-0008-0000-0100-0000260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2087" name="Text Box 39">
          <a:extLst>
            <a:ext uri="{FF2B5EF4-FFF2-40B4-BE49-F238E27FC236}">
              <a16:creationId xmlns:a16="http://schemas.microsoft.com/office/drawing/2014/main" id="{00000000-0008-0000-0100-0000270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2088" name="Text Box 40">
          <a:extLst>
            <a:ext uri="{FF2B5EF4-FFF2-40B4-BE49-F238E27FC236}">
              <a16:creationId xmlns:a16="http://schemas.microsoft.com/office/drawing/2014/main" id="{00000000-0008-0000-0100-00002808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2089" name="Text Box 41">
          <a:extLst>
            <a:ext uri="{FF2B5EF4-FFF2-40B4-BE49-F238E27FC236}">
              <a16:creationId xmlns:a16="http://schemas.microsoft.com/office/drawing/2014/main" id="{00000000-0008-0000-0100-00002908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2090" name="Text Box 42">
          <a:extLst>
            <a:ext uri="{FF2B5EF4-FFF2-40B4-BE49-F238E27FC236}">
              <a16:creationId xmlns:a16="http://schemas.microsoft.com/office/drawing/2014/main" id="{00000000-0008-0000-0100-00002A08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2091" name="Text Box 43">
          <a:extLst>
            <a:ext uri="{FF2B5EF4-FFF2-40B4-BE49-F238E27FC236}">
              <a16:creationId xmlns:a16="http://schemas.microsoft.com/office/drawing/2014/main" id="{00000000-0008-0000-0100-00002B08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2092" name="Text Box 44">
          <a:extLst>
            <a:ext uri="{FF2B5EF4-FFF2-40B4-BE49-F238E27FC236}">
              <a16:creationId xmlns:a16="http://schemas.microsoft.com/office/drawing/2014/main" id="{00000000-0008-0000-0100-00002C0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2093" name="Text Box 45">
          <a:extLst>
            <a:ext uri="{FF2B5EF4-FFF2-40B4-BE49-F238E27FC236}">
              <a16:creationId xmlns:a16="http://schemas.microsoft.com/office/drawing/2014/main" id="{00000000-0008-0000-0100-00002D0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2094" name="Text Box 46">
          <a:extLst>
            <a:ext uri="{FF2B5EF4-FFF2-40B4-BE49-F238E27FC236}">
              <a16:creationId xmlns:a16="http://schemas.microsoft.com/office/drawing/2014/main" id="{00000000-0008-0000-0100-00002E0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2095" name="Text Box 47">
          <a:extLst>
            <a:ext uri="{FF2B5EF4-FFF2-40B4-BE49-F238E27FC236}">
              <a16:creationId xmlns:a16="http://schemas.microsoft.com/office/drawing/2014/main" id="{00000000-0008-0000-0100-00002F0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2096" name="Text Box 48">
          <a:extLst>
            <a:ext uri="{FF2B5EF4-FFF2-40B4-BE49-F238E27FC236}">
              <a16:creationId xmlns:a16="http://schemas.microsoft.com/office/drawing/2014/main" id="{00000000-0008-0000-0100-00003008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2097" name="Text Box 49">
          <a:extLst>
            <a:ext uri="{FF2B5EF4-FFF2-40B4-BE49-F238E27FC236}">
              <a16:creationId xmlns:a16="http://schemas.microsoft.com/office/drawing/2014/main" id="{00000000-0008-0000-0100-00003108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2098" name="Text Box 50">
          <a:extLst>
            <a:ext uri="{FF2B5EF4-FFF2-40B4-BE49-F238E27FC236}">
              <a16:creationId xmlns:a16="http://schemas.microsoft.com/office/drawing/2014/main" id="{00000000-0008-0000-0100-00003208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2099" name="Text Box 51">
          <a:extLst>
            <a:ext uri="{FF2B5EF4-FFF2-40B4-BE49-F238E27FC236}">
              <a16:creationId xmlns:a16="http://schemas.microsoft.com/office/drawing/2014/main" id="{00000000-0008-0000-0100-00003308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2100" name="Text Box 52">
          <a:extLst>
            <a:ext uri="{FF2B5EF4-FFF2-40B4-BE49-F238E27FC236}">
              <a16:creationId xmlns:a16="http://schemas.microsoft.com/office/drawing/2014/main" id="{00000000-0008-0000-0100-00003408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2101" name="Text Box 53">
          <a:extLst>
            <a:ext uri="{FF2B5EF4-FFF2-40B4-BE49-F238E27FC236}">
              <a16:creationId xmlns:a16="http://schemas.microsoft.com/office/drawing/2014/main" id="{00000000-0008-0000-0100-00003508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2102" name="Text Box 54">
          <a:extLst>
            <a:ext uri="{FF2B5EF4-FFF2-40B4-BE49-F238E27FC236}">
              <a16:creationId xmlns:a16="http://schemas.microsoft.com/office/drawing/2014/main" id="{00000000-0008-0000-0100-00003608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2103" name="Text Box 55">
          <a:extLst>
            <a:ext uri="{FF2B5EF4-FFF2-40B4-BE49-F238E27FC236}">
              <a16:creationId xmlns:a16="http://schemas.microsoft.com/office/drawing/2014/main" id="{00000000-0008-0000-0100-00003708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2104" name="Text Box 56">
          <a:extLst>
            <a:ext uri="{FF2B5EF4-FFF2-40B4-BE49-F238E27FC236}">
              <a16:creationId xmlns:a16="http://schemas.microsoft.com/office/drawing/2014/main" id="{00000000-0008-0000-0100-00003808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2105" name="Text Box 57">
          <a:extLst>
            <a:ext uri="{FF2B5EF4-FFF2-40B4-BE49-F238E27FC236}">
              <a16:creationId xmlns:a16="http://schemas.microsoft.com/office/drawing/2014/main" id="{00000000-0008-0000-0100-00003908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2106" name="Text Box 58">
          <a:extLst>
            <a:ext uri="{FF2B5EF4-FFF2-40B4-BE49-F238E27FC236}">
              <a16:creationId xmlns:a16="http://schemas.microsoft.com/office/drawing/2014/main" id="{00000000-0008-0000-0100-00003A08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2107" name="Text Box 59">
          <a:extLst>
            <a:ext uri="{FF2B5EF4-FFF2-40B4-BE49-F238E27FC236}">
              <a16:creationId xmlns:a16="http://schemas.microsoft.com/office/drawing/2014/main" id="{00000000-0008-0000-0100-00003B08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2108" name="Text Box 60">
          <a:extLst>
            <a:ext uri="{FF2B5EF4-FFF2-40B4-BE49-F238E27FC236}">
              <a16:creationId xmlns:a16="http://schemas.microsoft.com/office/drawing/2014/main" id="{00000000-0008-0000-0100-00003C08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2109" name="Text Box 61">
          <a:extLst>
            <a:ext uri="{FF2B5EF4-FFF2-40B4-BE49-F238E27FC236}">
              <a16:creationId xmlns:a16="http://schemas.microsoft.com/office/drawing/2014/main" id="{00000000-0008-0000-0100-00003D08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2110" name="Text Box 62">
          <a:extLst>
            <a:ext uri="{FF2B5EF4-FFF2-40B4-BE49-F238E27FC236}">
              <a16:creationId xmlns:a16="http://schemas.microsoft.com/office/drawing/2014/main" id="{00000000-0008-0000-0100-00003E08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2111" name="Text Box 63">
          <a:extLst>
            <a:ext uri="{FF2B5EF4-FFF2-40B4-BE49-F238E27FC236}">
              <a16:creationId xmlns:a16="http://schemas.microsoft.com/office/drawing/2014/main" id="{00000000-0008-0000-0100-00003F08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2112" name="Text Box 64">
          <a:extLst>
            <a:ext uri="{FF2B5EF4-FFF2-40B4-BE49-F238E27FC236}">
              <a16:creationId xmlns:a16="http://schemas.microsoft.com/office/drawing/2014/main" id="{00000000-0008-0000-0100-00004008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2113" name="Text Box 65">
          <a:extLst>
            <a:ext uri="{FF2B5EF4-FFF2-40B4-BE49-F238E27FC236}">
              <a16:creationId xmlns:a16="http://schemas.microsoft.com/office/drawing/2014/main" id="{00000000-0008-0000-0100-00004108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2114" name="Text Box 66">
          <a:extLst>
            <a:ext uri="{FF2B5EF4-FFF2-40B4-BE49-F238E27FC236}">
              <a16:creationId xmlns:a16="http://schemas.microsoft.com/office/drawing/2014/main" id="{00000000-0008-0000-0100-00004208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2115" name="Text Box 67">
          <a:extLst>
            <a:ext uri="{FF2B5EF4-FFF2-40B4-BE49-F238E27FC236}">
              <a16:creationId xmlns:a16="http://schemas.microsoft.com/office/drawing/2014/main" id="{00000000-0008-0000-0100-00004308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2116" name="Text Box 68">
          <a:extLst>
            <a:ext uri="{FF2B5EF4-FFF2-40B4-BE49-F238E27FC236}">
              <a16:creationId xmlns:a16="http://schemas.microsoft.com/office/drawing/2014/main" id="{00000000-0008-0000-0100-00004408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2695" name="Line 1">
          <a:extLst>
            <a:ext uri="{FF2B5EF4-FFF2-40B4-BE49-F238E27FC236}">
              <a16:creationId xmlns:a16="http://schemas.microsoft.com/office/drawing/2014/main" id="{00000000-0008-0000-0200-0000D7CD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2696" name="Line 2">
          <a:extLst>
            <a:ext uri="{FF2B5EF4-FFF2-40B4-BE49-F238E27FC236}">
              <a16:creationId xmlns:a16="http://schemas.microsoft.com/office/drawing/2014/main" id="{00000000-0008-0000-0200-0000D8CD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2697" name="Line 3">
          <a:extLst>
            <a:ext uri="{FF2B5EF4-FFF2-40B4-BE49-F238E27FC236}">
              <a16:creationId xmlns:a16="http://schemas.microsoft.com/office/drawing/2014/main" id="{00000000-0008-0000-0200-0000D9CD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2698" name="Line 4">
          <a:extLst>
            <a:ext uri="{FF2B5EF4-FFF2-40B4-BE49-F238E27FC236}">
              <a16:creationId xmlns:a16="http://schemas.microsoft.com/office/drawing/2014/main" id="{00000000-0008-0000-0200-0000DACD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2229" name="Text Box 5">
          <a:extLst>
            <a:ext uri="{FF2B5EF4-FFF2-40B4-BE49-F238E27FC236}">
              <a16:creationId xmlns:a16="http://schemas.microsoft.com/office/drawing/2014/main" id="{00000000-0008-0000-0200-000005CC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2230" name="Text Box 6">
          <a:extLst>
            <a:ext uri="{FF2B5EF4-FFF2-40B4-BE49-F238E27FC236}">
              <a16:creationId xmlns:a16="http://schemas.microsoft.com/office/drawing/2014/main" id="{00000000-0008-0000-0200-000006CC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2701" name="Line 7">
          <a:extLst>
            <a:ext uri="{FF2B5EF4-FFF2-40B4-BE49-F238E27FC236}">
              <a16:creationId xmlns:a16="http://schemas.microsoft.com/office/drawing/2014/main" id="{00000000-0008-0000-0200-0000DDCD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2702" name="Line 8">
          <a:extLst>
            <a:ext uri="{FF2B5EF4-FFF2-40B4-BE49-F238E27FC236}">
              <a16:creationId xmlns:a16="http://schemas.microsoft.com/office/drawing/2014/main" id="{00000000-0008-0000-0200-0000DECD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2703" name="Line 9">
          <a:extLst>
            <a:ext uri="{FF2B5EF4-FFF2-40B4-BE49-F238E27FC236}">
              <a16:creationId xmlns:a16="http://schemas.microsoft.com/office/drawing/2014/main" id="{00000000-0008-0000-0200-0000DFCD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2234" name="Text Box 10">
          <a:extLst>
            <a:ext uri="{FF2B5EF4-FFF2-40B4-BE49-F238E27FC236}">
              <a16:creationId xmlns:a16="http://schemas.microsoft.com/office/drawing/2014/main" id="{00000000-0008-0000-0200-00000ACC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2705" name="Text Box 11">
          <a:extLst>
            <a:ext uri="{FF2B5EF4-FFF2-40B4-BE49-F238E27FC236}">
              <a16:creationId xmlns:a16="http://schemas.microsoft.com/office/drawing/2014/main" id="{00000000-0008-0000-0200-0000E1CD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2236" name="Text Box 12">
          <a:extLst>
            <a:ext uri="{FF2B5EF4-FFF2-40B4-BE49-F238E27FC236}">
              <a16:creationId xmlns:a16="http://schemas.microsoft.com/office/drawing/2014/main" id="{00000000-0008-0000-0200-00000CCC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2237" name="Text Box 13">
          <a:extLst>
            <a:ext uri="{FF2B5EF4-FFF2-40B4-BE49-F238E27FC236}">
              <a16:creationId xmlns:a16="http://schemas.microsoft.com/office/drawing/2014/main" id="{00000000-0008-0000-0200-00000DCC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2708" name="Line 14">
          <a:extLst>
            <a:ext uri="{FF2B5EF4-FFF2-40B4-BE49-F238E27FC236}">
              <a16:creationId xmlns:a16="http://schemas.microsoft.com/office/drawing/2014/main" id="{00000000-0008-0000-0200-0000E4CD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2239" name="Text Box 15">
          <a:extLst>
            <a:ext uri="{FF2B5EF4-FFF2-40B4-BE49-F238E27FC236}">
              <a16:creationId xmlns:a16="http://schemas.microsoft.com/office/drawing/2014/main" id="{00000000-0008-0000-0200-00000FCC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2710" name="Line 16">
          <a:extLst>
            <a:ext uri="{FF2B5EF4-FFF2-40B4-BE49-F238E27FC236}">
              <a16:creationId xmlns:a16="http://schemas.microsoft.com/office/drawing/2014/main" id="{00000000-0008-0000-0200-0000E6CD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2711" name="Line 17">
          <a:extLst>
            <a:ext uri="{FF2B5EF4-FFF2-40B4-BE49-F238E27FC236}">
              <a16:creationId xmlns:a16="http://schemas.microsoft.com/office/drawing/2014/main" id="{00000000-0008-0000-0200-0000E7CD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2712" name="Line 18">
          <a:extLst>
            <a:ext uri="{FF2B5EF4-FFF2-40B4-BE49-F238E27FC236}">
              <a16:creationId xmlns:a16="http://schemas.microsoft.com/office/drawing/2014/main" id="{00000000-0008-0000-0200-0000E8CD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2713" name="Line 19">
          <a:extLst>
            <a:ext uri="{FF2B5EF4-FFF2-40B4-BE49-F238E27FC236}">
              <a16:creationId xmlns:a16="http://schemas.microsoft.com/office/drawing/2014/main" id="{00000000-0008-0000-0200-0000E9CD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2244" name="Text Box 20">
          <a:extLst>
            <a:ext uri="{FF2B5EF4-FFF2-40B4-BE49-F238E27FC236}">
              <a16:creationId xmlns:a16="http://schemas.microsoft.com/office/drawing/2014/main" id="{00000000-0008-0000-0200-000014CC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2245" name="Text Box 21">
          <a:extLst>
            <a:ext uri="{FF2B5EF4-FFF2-40B4-BE49-F238E27FC236}">
              <a16:creationId xmlns:a16="http://schemas.microsoft.com/office/drawing/2014/main" id="{00000000-0008-0000-0200-000015CC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2246" name="Text Box 22">
          <a:extLst>
            <a:ext uri="{FF2B5EF4-FFF2-40B4-BE49-F238E27FC236}">
              <a16:creationId xmlns:a16="http://schemas.microsoft.com/office/drawing/2014/main" id="{00000000-0008-0000-0200-000016CC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2247" name="Text Box 23">
          <a:extLst>
            <a:ext uri="{FF2B5EF4-FFF2-40B4-BE49-F238E27FC236}">
              <a16:creationId xmlns:a16="http://schemas.microsoft.com/office/drawing/2014/main" id="{00000000-0008-0000-0200-000017CC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2248" name="Text Box 24">
          <a:extLst>
            <a:ext uri="{FF2B5EF4-FFF2-40B4-BE49-F238E27FC236}">
              <a16:creationId xmlns:a16="http://schemas.microsoft.com/office/drawing/2014/main" id="{00000000-0008-0000-0200-000018CC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2249" name="Text Box 25">
          <a:extLst>
            <a:ext uri="{FF2B5EF4-FFF2-40B4-BE49-F238E27FC236}">
              <a16:creationId xmlns:a16="http://schemas.microsoft.com/office/drawing/2014/main" id="{00000000-0008-0000-0200-000019CC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2250" name="Text Box 26">
          <a:extLst>
            <a:ext uri="{FF2B5EF4-FFF2-40B4-BE49-F238E27FC236}">
              <a16:creationId xmlns:a16="http://schemas.microsoft.com/office/drawing/2014/main" id="{00000000-0008-0000-0200-00001ACC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2251" name="Text Box 27">
          <a:extLst>
            <a:ext uri="{FF2B5EF4-FFF2-40B4-BE49-F238E27FC236}">
              <a16:creationId xmlns:a16="http://schemas.microsoft.com/office/drawing/2014/main" id="{00000000-0008-0000-0200-00001BCC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2252" name="Text Box 28">
          <a:extLst>
            <a:ext uri="{FF2B5EF4-FFF2-40B4-BE49-F238E27FC236}">
              <a16:creationId xmlns:a16="http://schemas.microsoft.com/office/drawing/2014/main" id="{00000000-0008-0000-0200-00001CCC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2253" name="Text Box 29">
          <a:extLst>
            <a:ext uri="{FF2B5EF4-FFF2-40B4-BE49-F238E27FC236}">
              <a16:creationId xmlns:a16="http://schemas.microsoft.com/office/drawing/2014/main" id="{00000000-0008-0000-0200-00001DCC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2254" name="Text Box 30">
          <a:extLst>
            <a:ext uri="{FF2B5EF4-FFF2-40B4-BE49-F238E27FC236}">
              <a16:creationId xmlns:a16="http://schemas.microsoft.com/office/drawing/2014/main" id="{00000000-0008-0000-0200-00001ECC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2255" name="Text Box 31">
          <a:extLst>
            <a:ext uri="{FF2B5EF4-FFF2-40B4-BE49-F238E27FC236}">
              <a16:creationId xmlns:a16="http://schemas.microsoft.com/office/drawing/2014/main" id="{00000000-0008-0000-0200-00001FCC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2256" name="Text Box 32">
          <a:extLst>
            <a:ext uri="{FF2B5EF4-FFF2-40B4-BE49-F238E27FC236}">
              <a16:creationId xmlns:a16="http://schemas.microsoft.com/office/drawing/2014/main" id="{00000000-0008-0000-0200-000020CC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2257" name="Text Box 33">
          <a:extLst>
            <a:ext uri="{FF2B5EF4-FFF2-40B4-BE49-F238E27FC236}">
              <a16:creationId xmlns:a16="http://schemas.microsoft.com/office/drawing/2014/main" id="{00000000-0008-0000-0200-000021CC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2258" name="Text Box 34">
          <a:extLst>
            <a:ext uri="{FF2B5EF4-FFF2-40B4-BE49-F238E27FC236}">
              <a16:creationId xmlns:a16="http://schemas.microsoft.com/office/drawing/2014/main" id="{00000000-0008-0000-0200-000022CC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2259" name="Text Box 35">
          <a:extLst>
            <a:ext uri="{FF2B5EF4-FFF2-40B4-BE49-F238E27FC236}">
              <a16:creationId xmlns:a16="http://schemas.microsoft.com/office/drawing/2014/main" id="{00000000-0008-0000-0200-000023CC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2260" name="Text Box 36">
          <a:extLst>
            <a:ext uri="{FF2B5EF4-FFF2-40B4-BE49-F238E27FC236}">
              <a16:creationId xmlns:a16="http://schemas.microsoft.com/office/drawing/2014/main" id="{00000000-0008-0000-0200-000024CC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2261" name="Text Box 37">
          <a:extLst>
            <a:ext uri="{FF2B5EF4-FFF2-40B4-BE49-F238E27FC236}">
              <a16:creationId xmlns:a16="http://schemas.microsoft.com/office/drawing/2014/main" id="{00000000-0008-0000-0200-000025C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2262" name="Text Box 38">
          <a:extLst>
            <a:ext uri="{FF2B5EF4-FFF2-40B4-BE49-F238E27FC236}">
              <a16:creationId xmlns:a16="http://schemas.microsoft.com/office/drawing/2014/main" id="{00000000-0008-0000-0200-000026C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2263" name="Text Box 39">
          <a:extLst>
            <a:ext uri="{FF2B5EF4-FFF2-40B4-BE49-F238E27FC236}">
              <a16:creationId xmlns:a16="http://schemas.microsoft.com/office/drawing/2014/main" id="{00000000-0008-0000-0200-000027CC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2264" name="Text Box 40">
          <a:extLst>
            <a:ext uri="{FF2B5EF4-FFF2-40B4-BE49-F238E27FC236}">
              <a16:creationId xmlns:a16="http://schemas.microsoft.com/office/drawing/2014/main" id="{00000000-0008-0000-0200-000028CC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2265" name="Text Box 41">
          <a:extLst>
            <a:ext uri="{FF2B5EF4-FFF2-40B4-BE49-F238E27FC236}">
              <a16:creationId xmlns:a16="http://schemas.microsoft.com/office/drawing/2014/main" id="{00000000-0008-0000-0200-000029CC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2266" name="Text Box 42">
          <a:extLst>
            <a:ext uri="{FF2B5EF4-FFF2-40B4-BE49-F238E27FC236}">
              <a16:creationId xmlns:a16="http://schemas.microsoft.com/office/drawing/2014/main" id="{00000000-0008-0000-0200-00002ACC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2267" name="Text Box 43">
          <a:extLst>
            <a:ext uri="{FF2B5EF4-FFF2-40B4-BE49-F238E27FC236}">
              <a16:creationId xmlns:a16="http://schemas.microsoft.com/office/drawing/2014/main" id="{00000000-0008-0000-0200-00002BC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2268" name="Text Box 44">
          <a:extLst>
            <a:ext uri="{FF2B5EF4-FFF2-40B4-BE49-F238E27FC236}">
              <a16:creationId xmlns:a16="http://schemas.microsoft.com/office/drawing/2014/main" id="{00000000-0008-0000-0200-00002CC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2269" name="Text Box 45">
          <a:extLst>
            <a:ext uri="{FF2B5EF4-FFF2-40B4-BE49-F238E27FC236}">
              <a16:creationId xmlns:a16="http://schemas.microsoft.com/office/drawing/2014/main" id="{00000000-0008-0000-0200-00002DC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2270" name="Text Box 46">
          <a:extLst>
            <a:ext uri="{FF2B5EF4-FFF2-40B4-BE49-F238E27FC236}">
              <a16:creationId xmlns:a16="http://schemas.microsoft.com/office/drawing/2014/main" id="{00000000-0008-0000-0200-00002EC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2271" name="Text Box 47">
          <a:extLst>
            <a:ext uri="{FF2B5EF4-FFF2-40B4-BE49-F238E27FC236}">
              <a16:creationId xmlns:a16="http://schemas.microsoft.com/office/drawing/2014/main" id="{00000000-0008-0000-0200-00002FCC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2272" name="Text Box 48">
          <a:extLst>
            <a:ext uri="{FF2B5EF4-FFF2-40B4-BE49-F238E27FC236}">
              <a16:creationId xmlns:a16="http://schemas.microsoft.com/office/drawing/2014/main" id="{00000000-0008-0000-0200-000030CC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2273" name="Text Box 49">
          <a:extLst>
            <a:ext uri="{FF2B5EF4-FFF2-40B4-BE49-F238E27FC236}">
              <a16:creationId xmlns:a16="http://schemas.microsoft.com/office/drawing/2014/main" id="{00000000-0008-0000-0200-000031CC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2274" name="Text Box 50">
          <a:extLst>
            <a:ext uri="{FF2B5EF4-FFF2-40B4-BE49-F238E27FC236}">
              <a16:creationId xmlns:a16="http://schemas.microsoft.com/office/drawing/2014/main" id="{00000000-0008-0000-0200-000032CC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2275" name="Text Box 51">
          <a:extLst>
            <a:ext uri="{FF2B5EF4-FFF2-40B4-BE49-F238E27FC236}">
              <a16:creationId xmlns:a16="http://schemas.microsoft.com/office/drawing/2014/main" id="{00000000-0008-0000-0200-000033CC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2276" name="Text Box 52">
          <a:extLst>
            <a:ext uri="{FF2B5EF4-FFF2-40B4-BE49-F238E27FC236}">
              <a16:creationId xmlns:a16="http://schemas.microsoft.com/office/drawing/2014/main" id="{00000000-0008-0000-0200-000034CC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2277" name="Text Box 53">
          <a:extLst>
            <a:ext uri="{FF2B5EF4-FFF2-40B4-BE49-F238E27FC236}">
              <a16:creationId xmlns:a16="http://schemas.microsoft.com/office/drawing/2014/main" id="{00000000-0008-0000-0200-000035CC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2278" name="Text Box 54">
          <a:extLst>
            <a:ext uri="{FF2B5EF4-FFF2-40B4-BE49-F238E27FC236}">
              <a16:creationId xmlns:a16="http://schemas.microsoft.com/office/drawing/2014/main" id="{00000000-0008-0000-0200-000036CC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2279" name="Text Box 55">
          <a:extLst>
            <a:ext uri="{FF2B5EF4-FFF2-40B4-BE49-F238E27FC236}">
              <a16:creationId xmlns:a16="http://schemas.microsoft.com/office/drawing/2014/main" id="{00000000-0008-0000-0200-000037CC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2280" name="Text Box 56">
          <a:extLst>
            <a:ext uri="{FF2B5EF4-FFF2-40B4-BE49-F238E27FC236}">
              <a16:creationId xmlns:a16="http://schemas.microsoft.com/office/drawing/2014/main" id="{00000000-0008-0000-0200-000038CC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2281" name="Text Box 57">
          <a:extLst>
            <a:ext uri="{FF2B5EF4-FFF2-40B4-BE49-F238E27FC236}">
              <a16:creationId xmlns:a16="http://schemas.microsoft.com/office/drawing/2014/main" id="{00000000-0008-0000-0200-000039CC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2282" name="Text Box 58">
          <a:extLst>
            <a:ext uri="{FF2B5EF4-FFF2-40B4-BE49-F238E27FC236}">
              <a16:creationId xmlns:a16="http://schemas.microsoft.com/office/drawing/2014/main" id="{00000000-0008-0000-0200-00003ACC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2283" name="Text Box 59">
          <a:extLst>
            <a:ext uri="{FF2B5EF4-FFF2-40B4-BE49-F238E27FC236}">
              <a16:creationId xmlns:a16="http://schemas.microsoft.com/office/drawing/2014/main" id="{00000000-0008-0000-0200-00003BCC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2284" name="Text Box 60">
          <a:extLst>
            <a:ext uri="{FF2B5EF4-FFF2-40B4-BE49-F238E27FC236}">
              <a16:creationId xmlns:a16="http://schemas.microsoft.com/office/drawing/2014/main" id="{00000000-0008-0000-0200-00003CCC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2285" name="Text Box 61">
          <a:extLst>
            <a:ext uri="{FF2B5EF4-FFF2-40B4-BE49-F238E27FC236}">
              <a16:creationId xmlns:a16="http://schemas.microsoft.com/office/drawing/2014/main" id="{00000000-0008-0000-0200-00003DCC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2286" name="Text Box 62">
          <a:extLst>
            <a:ext uri="{FF2B5EF4-FFF2-40B4-BE49-F238E27FC236}">
              <a16:creationId xmlns:a16="http://schemas.microsoft.com/office/drawing/2014/main" id="{00000000-0008-0000-0200-00003ECC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2287" name="Text Box 63">
          <a:extLst>
            <a:ext uri="{FF2B5EF4-FFF2-40B4-BE49-F238E27FC236}">
              <a16:creationId xmlns:a16="http://schemas.microsoft.com/office/drawing/2014/main" id="{00000000-0008-0000-0200-00003FCC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2288" name="Text Box 64">
          <a:extLst>
            <a:ext uri="{FF2B5EF4-FFF2-40B4-BE49-F238E27FC236}">
              <a16:creationId xmlns:a16="http://schemas.microsoft.com/office/drawing/2014/main" id="{00000000-0008-0000-0200-000040CC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2289" name="Text Box 65">
          <a:extLst>
            <a:ext uri="{FF2B5EF4-FFF2-40B4-BE49-F238E27FC236}">
              <a16:creationId xmlns:a16="http://schemas.microsoft.com/office/drawing/2014/main" id="{00000000-0008-0000-0200-000041CC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2290" name="Text Box 66">
          <a:extLst>
            <a:ext uri="{FF2B5EF4-FFF2-40B4-BE49-F238E27FC236}">
              <a16:creationId xmlns:a16="http://schemas.microsoft.com/office/drawing/2014/main" id="{00000000-0008-0000-0200-000042CC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2291" name="Text Box 67">
          <a:extLst>
            <a:ext uri="{FF2B5EF4-FFF2-40B4-BE49-F238E27FC236}">
              <a16:creationId xmlns:a16="http://schemas.microsoft.com/office/drawing/2014/main" id="{00000000-0008-0000-0200-000043CC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3719" name="Line 1">
          <a:extLst>
            <a:ext uri="{FF2B5EF4-FFF2-40B4-BE49-F238E27FC236}">
              <a16:creationId xmlns:a16="http://schemas.microsoft.com/office/drawing/2014/main" id="{00000000-0008-0000-0300-0000D7D1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3720" name="Line 2">
          <a:extLst>
            <a:ext uri="{FF2B5EF4-FFF2-40B4-BE49-F238E27FC236}">
              <a16:creationId xmlns:a16="http://schemas.microsoft.com/office/drawing/2014/main" id="{00000000-0008-0000-0300-0000D8D1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3721" name="Line 3">
          <a:extLst>
            <a:ext uri="{FF2B5EF4-FFF2-40B4-BE49-F238E27FC236}">
              <a16:creationId xmlns:a16="http://schemas.microsoft.com/office/drawing/2014/main" id="{00000000-0008-0000-0300-0000D9D1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3722" name="Line 4">
          <a:extLst>
            <a:ext uri="{FF2B5EF4-FFF2-40B4-BE49-F238E27FC236}">
              <a16:creationId xmlns:a16="http://schemas.microsoft.com/office/drawing/2014/main" id="{00000000-0008-0000-0300-0000DAD1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3253" name="Text Box 5">
          <a:extLst>
            <a:ext uri="{FF2B5EF4-FFF2-40B4-BE49-F238E27FC236}">
              <a16:creationId xmlns:a16="http://schemas.microsoft.com/office/drawing/2014/main" id="{00000000-0008-0000-0300-000005D0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3254" name="Text Box 6">
          <a:extLst>
            <a:ext uri="{FF2B5EF4-FFF2-40B4-BE49-F238E27FC236}">
              <a16:creationId xmlns:a16="http://schemas.microsoft.com/office/drawing/2014/main" id="{00000000-0008-0000-0300-000006D0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3725" name="Line 7">
          <a:extLst>
            <a:ext uri="{FF2B5EF4-FFF2-40B4-BE49-F238E27FC236}">
              <a16:creationId xmlns:a16="http://schemas.microsoft.com/office/drawing/2014/main" id="{00000000-0008-0000-0300-0000DDD1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3726" name="Line 8">
          <a:extLst>
            <a:ext uri="{FF2B5EF4-FFF2-40B4-BE49-F238E27FC236}">
              <a16:creationId xmlns:a16="http://schemas.microsoft.com/office/drawing/2014/main" id="{00000000-0008-0000-0300-0000DED1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3727" name="Line 9">
          <a:extLst>
            <a:ext uri="{FF2B5EF4-FFF2-40B4-BE49-F238E27FC236}">
              <a16:creationId xmlns:a16="http://schemas.microsoft.com/office/drawing/2014/main" id="{00000000-0008-0000-0300-0000DFD1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3258" name="Text Box 10">
          <a:extLst>
            <a:ext uri="{FF2B5EF4-FFF2-40B4-BE49-F238E27FC236}">
              <a16:creationId xmlns:a16="http://schemas.microsoft.com/office/drawing/2014/main" id="{00000000-0008-0000-0300-00000AD0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3729" name="Text Box 11">
          <a:extLst>
            <a:ext uri="{FF2B5EF4-FFF2-40B4-BE49-F238E27FC236}">
              <a16:creationId xmlns:a16="http://schemas.microsoft.com/office/drawing/2014/main" id="{00000000-0008-0000-0300-0000E1D1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3260" name="Text Box 12">
          <a:extLst>
            <a:ext uri="{FF2B5EF4-FFF2-40B4-BE49-F238E27FC236}">
              <a16:creationId xmlns:a16="http://schemas.microsoft.com/office/drawing/2014/main" id="{00000000-0008-0000-0300-00000CD0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3261" name="Text Box 13">
          <a:extLst>
            <a:ext uri="{FF2B5EF4-FFF2-40B4-BE49-F238E27FC236}">
              <a16:creationId xmlns:a16="http://schemas.microsoft.com/office/drawing/2014/main" id="{00000000-0008-0000-0300-00000DD0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3732" name="Line 14">
          <a:extLst>
            <a:ext uri="{FF2B5EF4-FFF2-40B4-BE49-F238E27FC236}">
              <a16:creationId xmlns:a16="http://schemas.microsoft.com/office/drawing/2014/main" id="{00000000-0008-0000-0300-0000E4D1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3263" name="Text Box 15">
          <a:extLst>
            <a:ext uri="{FF2B5EF4-FFF2-40B4-BE49-F238E27FC236}">
              <a16:creationId xmlns:a16="http://schemas.microsoft.com/office/drawing/2014/main" id="{00000000-0008-0000-0300-00000FD0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3734" name="Line 16">
          <a:extLst>
            <a:ext uri="{FF2B5EF4-FFF2-40B4-BE49-F238E27FC236}">
              <a16:creationId xmlns:a16="http://schemas.microsoft.com/office/drawing/2014/main" id="{00000000-0008-0000-0300-0000E6D1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3735" name="Line 17">
          <a:extLst>
            <a:ext uri="{FF2B5EF4-FFF2-40B4-BE49-F238E27FC236}">
              <a16:creationId xmlns:a16="http://schemas.microsoft.com/office/drawing/2014/main" id="{00000000-0008-0000-0300-0000E7D1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3736" name="Line 18">
          <a:extLst>
            <a:ext uri="{FF2B5EF4-FFF2-40B4-BE49-F238E27FC236}">
              <a16:creationId xmlns:a16="http://schemas.microsoft.com/office/drawing/2014/main" id="{00000000-0008-0000-0300-0000E8D1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3737" name="Line 19">
          <a:extLst>
            <a:ext uri="{FF2B5EF4-FFF2-40B4-BE49-F238E27FC236}">
              <a16:creationId xmlns:a16="http://schemas.microsoft.com/office/drawing/2014/main" id="{00000000-0008-0000-0300-0000E9D1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3268" name="Text Box 20">
          <a:extLst>
            <a:ext uri="{FF2B5EF4-FFF2-40B4-BE49-F238E27FC236}">
              <a16:creationId xmlns:a16="http://schemas.microsoft.com/office/drawing/2014/main" id="{00000000-0008-0000-0300-000014D0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3269" name="Text Box 21">
          <a:extLst>
            <a:ext uri="{FF2B5EF4-FFF2-40B4-BE49-F238E27FC236}">
              <a16:creationId xmlns:a16="http://schemas.microsoft.com/office/drawing/2014/main" id="{00000000-0008-0000-0300-000015D0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3270" name="Text Box 22">
          <a:extLst>
            <a:ext uri="{FF2B5EF4-FFF2-40B4-BE49-F238E27FC236}">
              <a16:creationId xmlns:a16="http://schemas.microsoft.com/office/drawing/2014/main" id="{00000000-0008-0000-0300-000016D0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3271" name="Text Box 23">
          <a:extLst>
            <a:ext uri="{FF2B5EF4-FFF2-40B4-BE49-F238E27FC236}">
              <a16:creationId xmlns:a16="http://schemas.microsoft.com/office/drawing/2014/main" id="{00000000-0008-0000-0300-000017D0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3272" name="Text Box 24">
          <a:extLst>
            <a:ext uri="{FF2B5EF4-FFF2-40B4-BE49-F238E27FC236}">
              <a16:creationId xmlns:a16="http://schemas.microsoft.com/office/drawing/2014/main" id="{00000000-0008-0000-0300-000018D0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3273" name="Text Box 25">
          <a:extLst>
            <a:ext uri="{FF2B5EF4-FFF2-40B4-BE49-F238E27FC236}">
              <a16:creationId xmlns:a16="http://schemas.microsoft.com/office/drawing/2014/main" id="{00000000-0008-0000-0300-000019D0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3274" name="Text Box 26">
          <a:extLst>
            <a:ext uri="{FF2B5EF4-FFF2-40B4-BE49-F238E27FC236}">
              <a16:creationId xmlns:a16="http://schemas.microsoft.com/office/drawing/2014/main" id="{00000000-0008-0000-0300-00001AD0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3275" name="Text Box 27">
          <a:extLst>
            <a:ext uri="{FF2B5EF4-FFF2-40B4-BE49-F238E27FC236}">
              <a16:creationId xmlns:a16="http://schemas.microsoft.com/office/drawing/2014/main" id="{00000000-0008-0000-0300-00001BD0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3276" name="Text Box 28">
          <a:extLst>
            <a:ext uri="{FF2B5EF4-FFF2-40B4-BE49-F238E27FC236}">
              <a16:creationId xmlns:a16="http://schemas.microsoft.com/office/drawing/2014/main" id="{00000000-0008-0000-0300-00001CD0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3277" name="Text Box 29">
          <a:extLst>
            <a:ext uri="{FF2B5EF4-FFF2-40B4-BE49-F238E27FC236}">
              <a16:creationId xmlns:a16="http://schemas.microsoft.com/office/drawing/2014/main" id="{00000000-0008-0000-0300-00001DD0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3278" name="Text Box 30">
          <a:extLst>
            <a:ext uri="{FF2B5EF4-FFF2-40B4-BE49-F238E27FC236}">
              <a16:creationId xmlns:a16="http://schemas.microsoft.com/office/drawing/2014/main" id="{00000000-0008-0000-0300-00001ED0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3279" name="Text Box 31">
          <a:extLst>
            <a:ext uri="{FF2B5EF4-FFF2-40B4-BE49-F238E27FC236}">
              <a16:creationId xmlns:a16="http://schemas.microsoft.com/office/drawing/2014/main" id="{00000000-0008-0000-0300-00001FD0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3280" name="Text Box 32">
          <a:extLst>
            <a:ext uri="{FF2B5EF4-FFF2-40B4-BE49-F238E27FC236}">
              <a16:creationId xmlns:a16="http://schemas.microsoft.com/office/drawing/2014/main" id="{00000000-0008-0000-0300-000020D0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3281" name="Text Box 33">
          <a:extLst>
            <a:ext uri="{FF2B5EF4-FFF2-40B4-BE49-F238E27FC236}">
              <a16:creationId xmlns:a16="http://schemas.microsoft.com/office/drawing/2014/main" id="{00000000-0008-0000-0300-000021D0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3282" name="Text Box 34">
          <a:extLst>
            <a:ext uri="{FF2B5EF4-FFF2-40B4-BE49-F238E27FC236}">
              <a16:creationId xmlns:a16="http://schemas.microsoft.com/office/drawing/2014/main" id="{00000000-0008-0000-0300-000022D0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3283" name="Text Box 35">
          <a:extLst>
            <a:ext uri="{FF2B5EF4-FFF2-40B4-BE49-F238E27FC236}">
              <a16:creationId xmlns:a16="http://schemas.microsoft.com/office/drawing/2014/main" id="{00000000-0008-0000-0300-000023D0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3284" name="Text Box 36">
          <a:extLst>
            <a:ext uri="{FF2B5EF4-FFF2-40B4-BE49-F238E27FC236}">
              <a16:creationId xmlns:a16="http://schemas.microsoft.com/office/drawing/2014/main" id="{00000000-0008-0000-0300-000024D0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3285" name="Text Box 37">
          <a:extLst>
            <a:ext uri="{FF2B5EF4-FFF2-40B4-BE49-F238E27FC236}">
              <a16:creationId xmlns:a16="http://schemas.microsoft.com/office/drawing/2014/main" id="{00000000-0008-0000-0300-000025D0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3286" name="Text Box 38">
          <a:extLst>
            <a:ext uri="{FF2B5EF4-FFF2-40B4-BE49-F238E27FC236}">
              <a16:creationId xmlns:a16="http://schemas.microsoft.com/office/drawing/2014/main" id="{00000000-0008-0000-0300-000026D0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3287" name="Text Box 39">
          <a:extLst>
            <a:ext uri="{FF2B5EF4-FFF2-40B4-BE49-F238E27FC236}">
              <a16:creationId xmlns:a16="http://schemas.microsoft.com/office/drawing/2014/main" id="{00000000-0008-0000-0300-000027D0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3288" name="Text Box 40">
          <a:extLst>
            <a:ext uri="{FF2B5EF4-FFF2-40B4-BE49-F238E27FC236}">
              <a16:creationId xmlns:a16="http://schemas.microsoft.com/office/drawing/2014/main" id="{00000000-0008-0000-0300-000028D0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3289" name="Text Box 41">
          <a:extLst>
            <a:ext uri="{FF2B5EF4-FFF2-40B4-BE49-F238E27FC236}">
              <a16:creationId xmlns:a16="http://schemas.microsoft.com/office/drawing/2014/main" id="{00000000-0008-0000-0300-000029D0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3290" name="Text Box 42">
          <a:extLst>
            <a:ext uri="{FF2B5EF4-FFF2-40B4-BE49-F238E27FC236}">
              <a16:creationId xmlns:a16="http://schemas.microsoft.com/office/drawing/2014/main" id="{00000000-0008-0000-0300-00002AD0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3291" name="Text Box 43">
          <a:extLst>
            <a:ext uri="{FF2B5EF4-FFF2-40B4-BE49-F238E27FC236}">
              <a16:creationId xmlns:a16="http://schemas.microsoft.com/office/drawing/2014/main" id="{00000000-0008-0000-0300-00002BD0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3292" name="Text Box 44">
          <a:extLst>
            <a:ext uri="{FF2B5EF4-FFF2-40B4-BE49-F238E27FC236}">
              <a16:creationId xmlns:a16="http://schemas.microsoft.com/office/drawing/2014/main" id="{00000000-0008-0000-0300-00002CD0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3293" name="Text Box 45">
          <a:extLst>
            <a:ext uri="{FF2B5EF4-FFF2-40B4-BE49-F238E27FC236}">
              <a16:creationId xmlns:a16="http://schemas.microsoft.com/office/drawing/2014/main" id="{00000000-0008-0000-0300-00002DD0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3294" name="Text Box 46">
          <a:extLst>
            <a:ext uri="{FF2B5EF4-FFF2-40B4-BE49-F238E27FC236}">
              <a16:creationId xmlns:a16="http://schemas.microsoft.com/office/drawing/2014/main" id="{00000000-0008-0000-0300-00002ED0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3295" name="Text Box 47">
          <a:extLst>
            <a:ext uri="{FF2B5EF4-FFF2-40B4-BE49-F238E27FC236}">
              <a16:creationId xmlns:a16="http://schemas.microsoft.com/office/drawing/2014/main" id="{00000000-0008-0000-0300-00002FD0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3296" name="Text Box 48">
          <a:extLst>
            <a:ext uri="{FF2B5EF4-FFF2-40B4-BE49-F238E27FC236}">
              <a16:creationId xmlns:a16="http://schemas.microsoft.com/office/drawing/2014/main" id="{00000000-0008-0000-0300-000030D0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3297" name="Text Box 49">
          <a:extLst>
            <a:ext uri="{FF2B5EF4-FFF2-40B4-BE49-F238E27FC236}">
              <a16:creationId xmlns:a16="http://schemas.microsoft.com/office/drawing/2014/main" id="{00000000-0008-0000-0300-000031D0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3298" name="Text Box 50">
          <a:extLst>
            <a:ext uri="{FF2B5EF4-FFF2-40B4-BE49-F238E27FC236}">
              <a16:creationId xmlns:a16="http://schemas.microsoft.com/office/drawing/2014/main" id="{00000000-0008-0000-0300-000032D0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3299" name="Text Box 51">
          <a:extLst>
            <a:ext uri="{FF2B5EF4-FFF2-40B4-BE49-F238E27FC236}">
              <a16:creationId xmlns:a16="http://schemas.microsoft.com/office/drawing/2014/main" id="{00000000-0008-0000-0300-000033D0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3300" name="Text Box 52">
          <a:extLst>
            <a:ext uri="{FF2B5EF4-FFF2-40B4-BE49-F238E27FC236}">
              <a16:creationId xmlns:a16="http://schemas.microsoft.com/office/drawing/2014/main" id="{00000000-0008-0000-0300-000034D0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3301" name="Text Box 53">
          <a:extLst>
            <a:ext uri="{FF2B5EF4-FFF2-40B4-BE49-F238E27FC236}">
              <a16:creationId xmlns:a16="http://schemas.microsoft.com/office/drawing/2014/main" id="{00000000-0008-0000-0300-000035D0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3302" name="Text Box 54">
          <a:extLst>
            <a:ext uri="{FF2B5EF4-FFF2-40B4-BE49-F238E27FC236}">
              <a16:creationId xmlns:a16="http://schemas.microsoft.com/office/drawing/2014/main" id="{00000000-0008-0000-0300-000036D0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3303" name="Text Box 55">
          <a:extLst>
            <a:ext uri="{FF2B5EF4-FFF2-40B4-BE49-F238E27FC236}">
              <a16:creationId xmlns:a16="http://schemas.microsoft.com/office/drawing/2014/main" id="{00000000-0008-0000-0300-000037D0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3304" name="Text Box 56">
          <a:extLst>
            <a:ext uri="{FF2B5EF4-FFF2-40B4-BE49-F238E27FC236}">
              <a16:creationId xmlns:a16="http://schemas.microsoft.com/office/drawing/2014/main" id="{00000000-0008-0000-0300-000038D0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3305" name="Text Box 57">
          <a:extLst>
            <a:ext uri="{FF2B5EF4-FFF2-40B4-BE49-F238E27FC236}">
              <a16:creationId xmlns:a16="http://schemas.microsoft.com/office/drawing/2014/main" id="{00000000-0008-0000-0300-000039D0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3306" name="Text Box 58">
          <a:extLst>
            <a:ext uri="{FF2B5EF4-FFF2-40B4-BE49-F238E27FC236}">
              <a16:creationId xmlns:a16="http://schemas.microsoft.com/office/drawing/2014/main" id="{00000000-0008-0000-0300-00003AD0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3307" name="Text Box 59">
          <a:extLst>
            <a:ext uri="{FF2B5EF4-FFF2-40B4-BE49-F238E27FC236}">
              <a16:creationId xmlns:a16="http://schemas.microsoft.com/office/drawing/2014/main" id="{00000000-0008-0000-0300-00003BD0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3308" name="Text Box 60">
          <a:extLst>
            <a:ext uri="{FF2B5EF4-FFF2-40B4-BE49-F238E27FC236}">
              <a16:creationId xmlns:a16="http://schemas.microsoft.com/office/drawing/2014/main" id="{00000000-0008-0000-0300-00003CD0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3309" name="Text Box 61">
          <a:extLst>
            <a:ext uri="{FF2B5EF4-FFF2-40B4-BE49-F238E27FC236}">
              <a16:creationId xmlns:a16="http://schemas.microsoft.com/office/drawing/2014/main" id="{00000000-0008-0000-0300-00003DD0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3310" name="Text Box 62">
          <a:extLst>
            <a:ext uri="{FF2B5EF4-FFF2-40B4-BE49-F238E27FC236}">
              <a16:creationId xmlns:a16="http://schemas.microsoft.com/office/drawing/2014/main" id="{00000000-0008-0000-0300-00003ED0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3311" name="Text Box 63">
          <a:extLst>
            <a:ext uri="{FF2B5EF4-FFF2-40B4-BE49-F238E27FC236}">
              <a16:creationId xmlns:a16="http://schemas.microsoft.com/office/drawing/2014/main" id="{00000000-0008-0000-0300-00003FD0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3312" name="Text Box 64">
          <a:extLst>
            <a:ext uri="{FF2B5EF4-FFF2-40B4-BE49-F238E27FC236}">
              <a16:creationId xmlns:a16="http://schemas.microsoft.com/office/drawing/2014/main" id="{00000000-0008-0000-0300-000040D0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3313" name="Text Box 65">
          <a:extLst>
            <a:ext uri="{FF2B5EF4-FFF2-40B4-BE49-F238E27FC236}">
              <a16:creationId xmlns:a16="http://schemas.microsoft.com/office/drawing/2014/main" id="{00000000-0008-0000-0300-000041D0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3314" name="Text Box 66">
          <a:extLst>
            <a:ext uri="{FF2B5EF4-FFF2-40B4-BE49-F238E27FC236}">
              <a16:creationId xmlns:a16="http://schemas.microsoft.com/office/drawing/2014/main" id="{00000000-0008-0000-0300-000042D0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3315" name="Text Box 67">
          <a:extLst>
            <a:ext uri="{FF2B5EF4-FFF2-40B4-BE49-F238E27FC236}">
              <a16:creationId xmlns:a16="http://schemas.microsoft.com/office/drawing/2014/main" id="{00000000-0008-0000-0300-000043D0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4743" name="Line 1">
          <a:extLst>
            <a:ext uri="{FF2B5EF4-FFF2-40B4-BE49-F238E27FC236}">
              <a16:creationId xmlns:a16="http://schemas.microsoft.com/office/drawing/2014/main" id="{00000000-0008-0000-0400-0000D7D5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4744" name="Line 2">
          <a:extLst>
            <a:ext uri="{FF2B5EF4-FFF2-40B4-BE49-F238E27FC236}">
              <a16:creationId xmlns:a16="http://schemas.microsoft.com/office/drawing/2014/main" id="{00000000-0008-0000-0400-0000D8D5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4745" name="Line 3">
          <a:extLst>
            <a:ext uri="{FF2B5EF4-FFF2-40B4-BE49-F238E27FC236}">
              <a16:creationId xmlns:a16="http://schemas.microsoft.com/office/drawing/2014/main" id="{00000000-0008-0000-0400-0000D9D5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4746" name="Line 4">
          <a:extLst>
            <a:ext uri="{FF2B5EF4-FFF2-40B4-BE49-F238E27FC236}">
              <a16:creationId xmlns:a16="http://schemas.microsoft.com/office/drawing/2014/main" id="{00000000-0008-0000-0400-0000DAD5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4277" name="Text Box 5">
          <a:extLst>
            <a:ext uri="{FF2B5EF4-FFF2-40B4-BE49-F238E27FC236}">
              <a16:creationId xmlns:a16="http://schemas.microsoft.com/office/drawing/2014/main" id="{00000000-0008-0000-0400-000005D4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4278" name="Text Box 6">
          <a:extLst>
            <a:ext uri="{FF2B5EF4-FFF2-40B4-BE49-F238E27FC236}">
              <a16:creationId xmlns:a16="http://schemas.microsoft.com/office/drawing/2014/main" id="{00000000-0008-0000-0400-000006D4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4749" name="Line 7">
          <a:extLst>
            <a:ext uri="{FF2B5EF4-FFF2-40B4-BE49-F238E27FC236}">
              <a16:creationId xmlns:a16="http://schemas.microsoft.com/office/drawing/2014/main" id="{00000000-0008-0000-0400-0000DDD5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4750" name="Line 8">
          <a:extLst>
            <a:ext uri="{FF2B5EF4-FFF2-40B4-BE49-F238E27FC236}">
              <a16:creationId xmlns:a16="http://schemas.microsoft.com/office/drawing/2014/main" id="{00000000-0008-0000-0400-0000DED5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4751" name="Line 9">
          <a:extLst>
            <a:ext uri="{FF2B5EF4-FFF2-40B4-BE49-F238E27FC236}">
              <a16:creationId xmlns:a16="http://schemas.microsoft.com/office/drawing/2014/main" id="{00000000-0008-0000-0400-0000DFD5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4282" name="Text Box 10">
          <a:extLst>
            <a:ext uri="{FF2B5EF4-FFF2-40B4-BE49-F238E27FC236}">
              <a16:creationId xmlns:a16="http://schemas.microsoft.com/office/drawing/2014/main" id="{00000000-0008-0000-0400-00000AD4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4753" name="Text Box 11">
          <a:extLst>
            <a:ext uri="{FF2B5EF4-FFF2-40B4-BE49-F238E27FC236}">
              <a16:creationId xmlns:a16="http://schemas.microsoft.com/office/drawing/2014/main" id="{00000000-0008-0000-0400-0000E1D5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4284" name="Text Box 12">
          <a:extLst>
            <a:ext uri="{FF2B5EF4-FFF2-40B4-BE49-F238E27FC236}">
              <a16:creationId xmlns:a16="http://schemas.microsoft.com/office/drawing/2014/main" id="{00000000-0008-0000-0400-00000CD4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4285" name="Text Box 13">
          <a:extLst>
            <a:ext uri="{FF2B5EF4-FFF2-40B4-BE49-F238E27FC236}">
              <a16:creationId xmlns:a16="http://schemas.microsoft.com/office/drawing/2014/main" id="{00000000-0008-0000-0400-00000DD4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4756" name="Line 14">
          <a:extLst>
            <a:ext uri="{FF2B5EF4-FFF2-40B4-BE49-F238E27FC236}">
              <a16:creationId xmlns:a16="http://schemas.microsoft.com/office/drawing/2014/main" id="{00000000-0008-0000-0400-0000E4D5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4287" name="Text Box 15">
          <a:extLst>
            <a:ext uri="{FF2B5EF4-FFF2-40B4-BE49-F238E27FC236}">
              <a16:creationId xmlns:a16="http://schemas.microsoft.com/office/drawing/2014/main" id="{00000000-0008-0000-0400-00000FD4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4758" name="Line 16">
          <a:extLst>
            <a:ext uri="{FF2B5EF4-FFF2-40B4-BE49-F238E27FC236}">
              <a16:creationId xmlns:a16="http://schemas.microsoft.com/office/drawing/2014/main" id="{00000000-0008-0000-0400-0000E6D5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4759" name="Line 17">
          <a:extLst>
            <a:ext uri="{FF2B5EF4-FFF2-40B4-BE49-F238E27FC236}">
              <a16:creationId xmlns:a16="http://schemas.microsoft.com/office/drawing/2014/main" id="{00000000-0008-0000-0400-0000E7D5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4760" name="Line 18">
          <a:extLst>
            <a:ext uri="{FF2B5EF4-FFF2-40B4-BE49-F238E27FC236}">
              <a16:creationId xmlns:a16="http://schemas.microsoft.com/office/drawing/2014/main" id="{00000000-0008-0000-0400-0000E8D5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4761" name="Line 19">
          <a:extLst>
            <a:ext uri="{FF2B5EF4-FFF2-40B4-BE49-F238E27FC236}">
              <a16:creationId xmlns:a16="http://schemas.microsoft.com/office/drawing/2014/main" id="{00000000-0008-0000-0400-0000E9D5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4292" name="Text Box 20">
          <a:extLst>
            <a:ext uri="{FF2B5EF4-FFF2-40B4-BE49-F238E27FC236}">
              <a16:creationId xmlns:a16="http://schemas.microsoft.com/office/drawing/2014/main" id="{00000000-0008-0000-0400-000014D4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4293" name="Text Box 21">
          <a:extLst>
            <a:ext uri="{FF2B5EF4-FFF2-40B4-BE49-F238E27FC236}">
              <a16:creationId xmlns:a16="http://schemas.microsoft.com/office/drawing/2014/main" id="{00000000-0008-0000-0400-000015D4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4294" name="Text Box 22">
          <a:extLst>
            <a:ext uri="{FF2B5EF4-FFF2-40B4-BE49-F238E27FC236}">
              <a16:creationId xmlns:a16="http://schemas.microsoft.com/office/drawing/2014/main" id="{00000000-0008-0000-0400-000016D4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4295" name="Text Box 23">
          <a:extLst>
            <a:ext uri="{FF2B5EF4-FFF2-40B4-BE49-F238E27FC236}">
              <a16:creationId xmlns:a16="http://schemas.microsoft.com/office/drawing/2014/main" id="{00000000-0008-0000-0400-000017D4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4296" name="Text Box 24">
          <a:extLst>
            <a:ext uri="{FF2B5EF4-FFF2-40B4-BE49-F238E27FC236}">
              <a16:creationId xmlns:a16="http://schemas.microsoft.com/office/drawing/2014/main" id="{00000000-0008-0000-0400-000018D4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4297" name="Text Box 25">
          <a:extLst>
            <a:ext uri="{FF2B5EF4-FFF2-40B4-BE49-F238E27FC236}">
              <a16:creationId xmlns:a16="http://schemas.microsoft.com/office/drawing/2014/main" id="{00000000-0008-0000-0400-000019D4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4298" name="Text Box 26">
          <a:extLst>
            <a:ext uri="{FF2B5EF4-FFF2-40B4-BE49-F238E27FC236}">
              <a16:creationId xmlns:a16="http://schemas.microsoft.com/office/drawing/2014/main" id="{00000000-0008-0000-0400-00001AD4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4299" name="Text Box 27">
          <a:extLst>
            <a:ext uri="{FF2B5EF4-FFF2-40B4-BE49-F238E27FC236}">
              <a16:creationId xmlns:a16="http://schemas.microsoft.com/office/drawing/2014/main" id="{00000000-0008-0000-0400-00001BD4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4300" name="Text Box 28">
          <a:extLst>
            <a:ext uri="{FF2B5EF4-FFF2-40B4-BE49-F238E27FC236}">
              <a16:creationId xmlns:a16="http://schemas.microsoft.com/office/drawing/2014/main" id="{00000000-0008-0000-0400-00001CD4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4301" name="Text Box 29">
          <a:extLst>
            <a:ext uri="{FF2B5EF4-FFF2-40B4-BE49-F238E27FC236}">
              <a16:creationId xmlns:a16="http://schemas.microsoft.com/office/drawing/2014/main" id="{00000000-0008-0000-0400-00001DD4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4302" name="Text Box 30">
          <a:extLst>
            <a:ext uri="{FF2B5EF4-FFF2-40B4-BE49-F238E27FC236}">
              <a16:creationId xmlns:a16="http://schemas.microsoft.com/office/drawing/2014/main" id="{00000000-0008-0000-0400-00001ED4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4303" name="Text Box 31">
          <a:extLst>
            <a:ext uri="{FF2B5EF4-FFF2-40B4-BE49-F238E27FC236}">
              <a16:creationId xmlns:a16="http://schemas.microsoft.com/office/drawing/2014/main" id="{00000000-0008-0000-0400-00001FD4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4304" name="Text Box 32">
          <a:extLst>
            <a:ext uri="{FF2B5EF4-FFF2-40B4-BE49-F238E27FC236}">
              <a16:creationId xmlns:a16="http://schemas.microsoft.com/office/drawing/2014/main" id="{00000000-0008-0000-0400-000020D4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4305" name="Text Box 33">
          <a:extLst>
            <a:ext uri="{FF2B5EF4-FFF2-40B4-BE49-F238E27FC236}">
              <a16:creationId xmlns:a16="http://schemas.microsoft.com/office/drawing/2014/main" id="{00000000-0008-0000-0400-000021D4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4306" name="Text Box 34">
          <a:extLst>
            <a:ext uri="{FF2B5EF4-FFF2-40B4-BE49-F238E27FC236}">
              <a16:creationId xmlns:a16="http://schemas.microsoft.com/office/drawing/2014/main" id="{00000000-0008-0000-0400-000022D4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4307" name="Text Box 35">
          <a:extLst>
            <a:ext uri="{FF2B5EF4-FFF2-40B4-BE49-F238E27FC236}">
              <a16:creationId xmlns:a16="http://schemas.microsoft.com/office/drawing/2014/main" id="{00000000-0008-0000-0400-000023D4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4308" name="Text Box 36">
          <a:extLst>
            <a:ext uri="{FF2B5EF4-FFF2-40B4-BE49-F238E27FC236}">
              <a16:creationId xmlns:a16="http://schemas.microsoft.com/office/drawing/2014/main" id="{00000000-0008-0000-0400-000024D4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4309" name="Text Box 37">
          <a:extLst>
            <a:ext uri="{FF2B5EF4-FFF2-40B4-BE49-F238E27FC236}">
              <a16:creationId xmlns:a16="http://schemas.microsoft.com/office/drawing/2014/main" id="{00000000-0008-0000-0400-000025D4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4310" name="Text Box 38">
          <a:extLst>
            <a:ext uri="{FF2B5EF4-FFF2-40B4-BE49-F238E27FC236}">
              <a16:creationId xmlns:a16="http://schemas.microsoft.com/office/drawing/2014/main" id="{00000000-0008-0000-0400-000026D4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4311" name="Text Box 39">
          <a:extLst>
            <a:ext uri="{FF2B5EF4-FFF2-40B4-BE49-F238E27FC236}">
              <a16:creationId xmlns:a16="http://schemas.microsoft.com/office/drawing/2014/main" id="{00000000-0008-0000-0400-000027D4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4312" name="Text Box 40">
          <a:extLst>
            <a:ext uri="{FF2B5EF4-FFF2-40B4-BE49-F238E27FC236}">
              <a16:creationId xmlns:a16="http://schemas.microsoft.com/office/drawing/2014/main" id="{00000000-0008-0000-0400-000028D4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4313" name="Text Box 41">
          <a:extLst>
            <a:ext uri="{FF2B5EF4-FFF2-40B4-BE49-F238E27FC236}">
              <a16:creationId xmlns:a16="http://schemas.microsoft.com/office/drawing/2014/main" id="{00000000-0008-0000-0400-000029D4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4314" name="Text Box 42">
          <a:extLst>
            <a:ext uri="{FF2B5EF4-FFF2-40B4-BE49-F238E27FC236}">
              <a16:creationId xmlns:a16="http://schemas.microsoft.com/office/drawing/2014/main" id="{00000000-0008-0000-0400-00002AD4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4315" name="Text Box 43">
          <a:extLst>
            <a:ext uri="{FF2B5EF4-FFF2-40B4-BE49-F238E27FC236}">
              <a16:creationId xmlns:a16="http://schemas.microsoft.com/office/drawing/2014/main" id="{00000000-0008-0000-0400-00002BD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4316" name="Text Box 44">
          <a:extLst>
            <a:ext uri="{FF2B5EF4-FFF2-40B4-BE49-F238E27FC236}">
              <a16:creationId xmlns:a16="http://schemas.microsoft.com/office/drawing/2014/main" id="{00000000-0008-0000-0400-00002CD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4317" name="Text Box 45">
          <a:extLst>
            <a:ext uri="{FF2B5EF4-FFF2-40B4-BE49-F238E27FC236}">
              <a16:creationId xmlns:a16="http://schemas.microsoft.com/office/drawing/2014/main" id="{00000000-0008-0000-0400-00002DD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4318" name="Text Box 46">
          <a:extLst>
            <a:ext uri="{FF2B5EF4-FFF2-40B4-BE49-F238E27FC236}">
              <a16:creationId xmlns:a16="http://schemas.microsoft.com/office/drawing/2014/main" id="{00000000-0008-0000-0400-00002ED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4319" name="Text Box 47">
          <a:extLst>
            <a:ext uri="{FF2B5EF4-FFF2-40B4-BE49-F238E27FC236}">
              <a16:creationId xmlns:a16="http://schemas.microsoft.com/office/drawing/2014/main" id="{00000000-0008-0000-0400-00002FD4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4320" name="Text Box 48">
          <a:extLst>
            <a:ext uri="{FF2B5EF4-FFF2-40B4-BE49-F238E27FC236}">
              <a16:creationId xmlns:a16="http://schemas.microsoft.com/office/drawing/2014/main" id="{00000000-0008-0000-0400-000030D4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4321" name="Text Box 49">
          <a:extLst>
            <a:ext uri="{FF2B5EF4-FFF2-40B4-BE49-F238E27FC236}">
              <a16:creationId xmlns:a16="http://schemas.microsoft.com/office/drawing/2014/main" id="{00000000-0008-0000-0400-000031D4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4322" name="Text Box 50">
          <a:extLst>
            <a:ext uri="{FF2B5EF4-FFF2-40B4-BE49-F238E27FC236}">
              <a16:creationId xmlns:a16="http://schemas.microsoft.com/office/drawing/2014/main" id="{00000000-0008-0000-0400-000032D4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4323" name="Text Box 51">
          <a:extLst>
            <a:ext uri="{FF2B5EF4-FFF2-40B4-BE49-F238E27FC236}">
              <a16:creationId xmlns:a16="http://schemas.microsoft.com/office/drawing/2014/main" id="{00000000-0008-0000-0400-000033D4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4324" name="Text Box 52">
          <a:extLst>
            <a:ext uri="{FF2B5EF4-FFF2-40B4-BE49-F238E27FC236}">
              <a16:creationId xmlns:a16="http://schemas.microsoft.com/office/drawing/2014/main" id="{00000000-0008-0000-0400-000034D4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4325" name="Text Box 53">
          <a:extLst>
            <a:ext uri="{FF2B5EF4-FFF2-40B4-BE49-F238E27FC236}">
              <a16:creationId xmlns:a16="http://schemas.microsoft.com/office/drawing/2014/main" id="{00000000-0008-0000-0400-000035D4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4326" name="Text Box 54">
          <a:extLst>
            <a:ext uri="{FF2B5EF4-FFF2-40B4-BE49-F238E27FC236}">
              <a16:creationId xmlns:a16="http://schemas.microsoft.com/office/drawing/2014/main" id="{00000000-0008-0000-0400-000036D4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4327" name="Text Box 55">
          <a:extLst>
            <a:ext uri="{FF2B5EF4-FFF2-40B4-BE49-F238E27FC236}">
              <a16:creationId xmlns:a16="http://schemas.microsoft.com/office/drawing/2014/main" id="{00000000-0008-0000-0400-000037D4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4328" name="Text Box 56">
          <a:extLst>
            <a:ext uri="{FF2B5EF4-FFF2-40B4-BE49-F238E27FC236}">
              <a16:creationId xmlns:a16="http://schemas.microsoft.com/office/drawing/2014/main" id="{00000000-0008-0000-0400-000038D4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4329" name="Text Box 57">
          <a:extLst>
            <a:ext uri="{FF2B5EF4-FFF2-40B4-BE49-F238E27FC236}">
              <a16:creationId xmlns:a16="http://schemas.microsoft.com/office/drawing/2014/main" id="{00000000-0008-0000-0400-000039D4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4330" name="Text Box 58">
          <a:extLst>
            <a:ext uri="{FF2B5EF4-FFF2-40B4-BE49-F238E27FC236}">
              <a16:creationId xmlns:a16="http://schemas.microsoft.com/office/drawing/2014/main" id="{00000000-0008-0000-0400-00003AD4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4331" name="Text Box 59">
          <a:extLst>
            <a:ext uri="{FF2B5EF4-FFF2-40B4-BE49-F238E27FC236}">
              <a16:creationId xmlns:a16="http://schemas.microsoft.com/office/drawing/2014/main" id="{00000000-0008-0000-0400-00003BD4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4332" name="Text Box 60">
          <a:extLst>
            <a:ext uri="{FF2B5EF4-FFF2-40B4-BE49-F238E27FC236}">
              <a16:creationId xmlns:a16="http://schemas.microsoft.com/office/drawing/2014/main" id="{00000000-0008-0000-0400-00003CD4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4333" name="Text Box 61">
          <a:extLst>
            <a:ext uri="{FF2B5EF4-FFF2-40B4-BE49-F238E27FC236}">
              <a16:creationId xmlns:a16="http://schemas.microsoft.com/office/drawing/2014/main" id="{00000000-0008-0000-0400-00003DD4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4334" name="Text Box 62">
          <a:extLst>
            <a:ext uri="{FF2B5EF4-FFF2-40B4-BE49-F238E27FC236}">
              <a16:creationId xmlns:a16="http://schemas.microsoft.com/office/drawing/2014/main" id="{00000000-0008-0000-0400-00003ED4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4335" name="Text Box 63">
          <a:extLst>
            <a:ext uri="{FF2B5EF4-FFF2-40B4-BE49-F238E27FC236}">
              <a16:creationId xmlns:a16="http://schemas.microsoft.com/office/drawing/2014/main" id="{00000000-0008-0000-0400-00003FD4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4336" name="Text Box 64">
          <a:extLst>
            <a:ext uri="{FF2B5EF4-FFF2-40B4-BE49-F238E27FC236}">
              <a16:creationId xmlns:a16="http://schemas.microsoft.com/office/drawing/2014/main" id="{00000000-0008-0000-0400-000040D4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4337" name="Text Box 65">
          <a:extLst>
            <a:ext uri="{FF2B5EF4-FFF2-40B4-BE49-F238E27FC236}">
              <a16:creationId xmlns:a16="http://schemas.microsoft.com/office/drawing/2014/main" id="{00000000-0008-0000-0400-000041D4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4338" name="Text Box 66">
          <a:extLst>
            <a:ext uri="{FF2B5EF4-FFF2-40B4-BE49-F238E27FC236}">
              <a16:creationId xmlns:a16="http://schemas.microsoft.com/office/drawing/2014/main" id="{00000000-0008-0000-0400-000042D4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4339" name="Text Box 67">
          <a:extLst>
            <a:ext uri="{FF2B5EF4-FFF2-40B4-BE49-F238E27FC236}">
              <a16:creationId xmlns:a16="http://schemas.microsoft.com/office/drawing/2014/main" id="{00000000-0008-0000-0400-000043D4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5767" name="Line 1">
          <a:extLst>
            <a:ext uri="{FF2B5EF4-FFF2-40B4-BE49-F238E27FC236}">
              <a16:creationId xmlns:a16="http://schemas.microsoft.com/office/drawing/2014/main" id="{00000000-0008-0000-0500-0000D7D9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5768" name="Line 2">
          <a:extLst>
            <a:ext uri="{FF2B5EF4-FFF2-40B4-BE49-F238E27FC236}">
              <a16:creationId xmlns:a16="http://schemas.microsoft.com/office/drawing/2014/main" id="{00000000-0008-0000-0500-0000D8D9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5769" name="Line 3">
          <a:extLst>
            <a:ext uri="{FF2B5EF4-FFF2-40B4-BE49-F238E27FC236}">
              <a16:creationId xmlns:a16="http://schemas.microsoft.com/office/drawing/2014/main" id="{00000000-0008-0000-0500-0000D9D9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5770" name="Line 4">
          <a:extLst>
            <a:ext uri="{FF2B5EF4-FFF2-40B4-BE49-F238E27FC236}">
              <a16:creationId xmlns:a16="http://schemas.microsoft.com/office/drawing/2014/main" id="{00000000-0008-0000-0500-0000DAD9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5301" name="Text Box 5">
          <a:extLst>
            <a:ext uri="{FF2B5EF4-FFF2-40B4-BE49-F238E27FC236}">
              <a16:creationId xmlns:a16="http://schemas.microsoft.com/office/drawing/2014/main" id="{00000000-0008-0000-0500-000005D8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5302" name="Text Box 6">
          <a:extLst>
            <a:ext uri="{FF2B5EF4-FFF2-40B4-BE49-F238E27FC236}">
              <a16:creationId xmlns:a16="http://schemas.microsoft.com/office/drawing/2014/main" id="{00000000-0008-0000-0500-000006D8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5773" name="Line 7">
          <a:extLst>
            <a:ext uri="{FF2B5EF4-FFF2-40B4-BE49-F238E27FC236}">
              <a16:creationId xmlns:a16="http://schemas.microsoft.com/office/drawing/2014/main" id="{00000000-0008-0000-0500-0000DDD9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5774" name="Line 8">
          <a:extLst>
            <a:ext uri="{FF2B5EF4-FFF2-40B4-BE49-F238E27FC236}">
              <a16:creationId xmlns:a16="http://schemas.microsoft.com/office/drawing/2014/main" id="{00000000-0008-0000-0500-0000DED9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5775" name="Line 9">
          <a:extLst>
            <a:ext uri="{FF2B5EF4-FFF2-40B4-BE49-F238E27FC236}">
              <a16:creationId xmlns:a16="http://schemas.microsoft.com/office/drawing/2014/main" id="{00000000-0008-0000-0500-0000DFD9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5306" name="Text Box 10">
          <a:extLst>
            <a:ext uri="{FF2B5EF4-FFF2-40B4-BE49-F238E27FC236}">
              <a16:creationId xmlns:a16="http://schemas.microsoft.com/office/drawing/2014/main" id="{00000000-0008-0000-0500-00000AD8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5777" name="Text Box 11">
          <a:extLst>
            <a:ext uri="{FF2B5EF4-FFF2-40B4-BE49-F238E27FC236}">
              <a16:creationId xmlns:a16="http://schemas.microsoft.com/office/drawing/2014/main" id="{00000000-0008-0000-0500-0000E1D9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5308" name="Text Box 12">
          <a:extLst>
            <a:ext uri="{FF2B5EF4-FFF2-40B4-BE49-F238E27FC236}">
              <a16:creationId xmlns:a16="http://schemas.microsoft.com/office/drawing/2014/main" id="{00000000-0008-0000-0500-00000CD8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5309" name="Text Box 13">
          <a:extLst>
            <a:ext uri="{FF2B5EF4-FFF2-40B4-BE49-F238E27FC236}">
              <a16:creationId xmlns:a16="http://schemas.microsoft.com/office/drawing/2014/main" id="{00000000-0008-0000-0500-00000DD8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5780" name="Line 14">
          <a:extLst>
            <a:ext uri="{FF2B5EF4-FFF2-40B4-BE49-F238E27FC236}">
              <a16:creationId xmlns:a16="http://schemas.microsoft.com/office/drawing/2014/main" id="{00000000-0008-0000-0500-0000E4D9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5311" name="Text Box 15">
          <a:extLst>
            <a:ext uri="{FF2B5EF4-FFF2-40B4-BE49-F238E27FC236}">
              <a16:creationId xmlns:a16="http://schemas.microsoft.com/office/drawing/2014/main" id="{00000000-0008-0000-0500-00000FD8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5782" name="Line 16">
          <a:extLst>
            <a:ext uri="{FF2B5EF4-FFF2-40B4-BE49-F238E27FC236}">
              <a16:creationId xmlns:a16="http://schemas.microsoft.com/office/drawing/2014/main" id="{00000000-0008-0000-0500-0000E6D9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5783" name="Line 17">
          <a:extLst>
            <a:ext uri="{FF2B5EF4-FFF2-40B4-BE49-F238E27FC236}">
              <a16:creationId xmlns:a16="http://schemas.microsoft.com/office/drawing/2014/main" id="{00000000-0008-0000-0500-0000E7D9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5784" name="Line 18">
          <a:extLst>
            <a:ext uri="{FF2B5EF4-FFF2-40B4-BE49-F238E27FC236}">
              <a16:creationId xmlns:a16="http://schemas.microsoft.com/office/drawing/2014/main" id="{00000000-0008-0000-0500-0000E8D9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5785" name="Line 19">
          <a:extLst>
            <a:ext uri="{FF2B5EF4-FFF2-40B4-BE49-F238E27FC236}">
              <a16:creationId xmlns:a16="http://schemas.microsoft.com/office/drawing/2014/main" id="{00000000-0008-0000-0500-0000E9D9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5316" name="Text Box 20">
          <a:extLst>
            <a:ext uri="{FF2B5EF4-FFF2-40B4-BE49-F238E27FC236}">
              <a16:creationId xmlns:a16="http://schemas.microsoft.com/office/drawing/2014/main" id="{00000000-0008-0000-0500-000014D8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5317" name="Text Box 21">
          <a:extLst>
            <a:ext uri="{FF2B5EF4-FFF2-40B4-BE49-F238E27FC236}">
              <a16:creationId xmlns:a16="http://schemas.microsoft.com/office/drawing/2014/main" id="{00000000-0008-0000-0500-000015D8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5318" name="Text Box 22">
          <a:extLst>
            <a:ext uri="{FF2B5EF4-FFF2-40B4-BE49-F238E27FC236}">
              <a16:creationId xmlns:a16="http://schemas.microsoft.com/office/drawing/2014/main" id="{00000000-0008-0000-0500-000016D8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5319" name="Text Box 23">
          <a:extLst>
            <a:ext uri="{FF2B5EF4-FFF2-40B4-BE49-F238E27FC236}">
              <a16:creationId xmlns:a16="http://schemas.microsoft.com/office/drawing/2014/main" id="{00000000-0008-0000-0500-000017D8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5320" name="Text Box 24">
          <a:extLst>
            <a:ext uri="{FF2B5EF4-FFF2-40B4-BE49-F238E27FC236}">
              <a16:creationId xmlns:a16="http://schemas.microsoft.com/office/drawing/2014/main" id="{00000000-0008-0000-0500-000018D8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5321" name="Text Box 25">
          <a:extLst>
            <a:ext uri="{FF2B5EF4-FFF2-40B4-BE49-F238E27FC236}">
              <a16:creationId xmlns:a16="http://schemas.microsoft.com/office/drawing/2014/main" id="{00000000-0008-0000-0500-000019D8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5322" name="Text Box 26">
          <a:extLst>
            <a:ext uri="{FF2B5EF4-FFF2-40B4-BE49-F238E27FC236}">
              <a16:creationId xmlns:a16="http://schemas.microsoft.com/office/drawing/2014/main" id="{00000000-0008-0000-0500-00001AD8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5323" name="Text Box 27">
          <a:extLst>
            <a:ext uri="{FF2B5EF4-FFF2-40B4-BE49-F238E27FC236}">
              <a16:creationId xmlns:a16="http://schemas.microsoft.com/office/drawing/2014/main" id="{00000000-0008-0000-0500-00001BD8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5324" name="Text Box 28">
          <a:extLst>
            <a:ext uri="{FF2B5EF4-FFF2-40B4-BE49-F238E27FC236}">
              <a16:creationId xmlns:a16="http://schemas.microsoft.com/office/drawing/2014/main" id="{00000000-0008-0000-0500-00001CD8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5325" name="Text Box 29">
          <a:extLst>
            <a:ext uri="{FF2B5EF4-FFF2-40B4-BE49-F238E27FC236}">
              <a16:creationId xmlns:a16="http://schemas.microsoft.com/office/drawing/2014/main" id="{00000000-0008-0000-0500-00001DD8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5326" name="Text Box 30">
          <a:extLst>
            <a:ext uri="{FF2B5EF4-FFF2-40B4-BE49-F238E27FC236}">
              <a16:creationId xmlns:a16="http://schemas.microsoft.com/office/drawing/2014/main" id="{00000000-0008-0000-0500-00001ED8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5327" name="Text Box 31">
          <a:extLst>
            <a:ext uri="{FF2B5EF4-FFF2-40B4-BE49-F238E27FC236}">
              <a16:creationId xmlns:a16="http://schemas.microsoft.com/office/drawing/2014/main" id="{00000000-0008-0000-0500-00001FD8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5328" name="Text Box 32">
          <a:extLst>
            <a:ext uri="{FF2B5EF4-FFF2-40B4-BE49-F238E27FC236}">
              <a16:creationId xmlns:a16="http://schemas.microsoft.com/office/drawing/2014/main" id="{00000000-0008-0000-0500-000020D8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5329" name="Text Box 33">
          <a:extLst>
            <a:ext uri="{FF2B5EF4-FFF2-40B4-BE49-F238E27FC236}">
              <a16:creationId xmlns:a16="http://schemas.microsoft.com/office/drawing/2014/main" id="{00000000-0008-0000-0500-000021D8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5330" name="Text Box 34">
          <a:extLst>
            <a:ext uri="{FF2B5EF4-FFF2-40B4-BE49-F238E27FC236}">
              <a16:creationId xmlns:a16="http://schemas.microsoft.com/office/drawing/2014/main" id="{00000000-0008-0000-0500-000022D8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5331" name="Text Box 35">
          <a:extLst>
            <a:ext uri="{FF2B5EF4-FFF2-40B4-BE49-F238E27FC236}">
              <a16:creationId xmlns:a16="http://schemas.microsoft.com/office/drawing/2014/main" id="{00000000-0008-0000-0500-000023D8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5332" name="Text Box 36">
          <a:extLst>
            <a:ext uri="{FF2B5EF4-FFF2-40B4-BE49-F238E27FC236}">
              <a16:creationId xmlns:a16="http://schemas.microsoft.com/office/drawing/2014/main" id="{00000000-0008-0000-0500-000024D8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5333" name="Text Box 37">
          <a:extLst>
            <a:ext uri="{FF2B5EF4-FFF2-40B4-BE49-F238E27FC236}">
              <a16:creationId xmlns:a16="http://schemas.microsoft.com/office/drawing/2014/main" id="{00000000-0008-0000-0500-000025D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5334" name="Text Box 38">
          <a:extLst>
            <a:ext uri="{FF2B5EF4-FFF2-40B4-BE49-F238E27FC236}">
              <a16:creationId xmlns:a16="http://schemas.microsoft.com/office/drawing/2014/main" id="{00000000-0008-0000-0500-000026D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5335" name="Text Box 39">
          <a:extLst>
            <a:ext uri="{FF2B5EF4-FFF2-40B4-BE49-F238E27FC236}">
              <a16:creationId xmlns:a16="http://schemas.microsoft.com/office/drawing/2014/main" id="{00000000-0008-0000-0500-000027D8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5336" name="Text Box 40">
          <a:extLst>
            <a:ext uri="{FF2B5EF4-FFF2-40B4-BE49-F238E27FC236}">
              <a16:creationId xmlns:a16="http://schemas.microsoft.com/office/drawing/2014/main" id="{00000000-0008-0000-0500-000028D8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5337" name="Text Box 41">
          <a:extLst>
            <a:ext uri="{FF2B5EF4-FFF2-40B4-BE49-F238E27FC236}">
              <a16:creationId xmlns:a16="http://schemas.microsoft.com/office/drawing/2014/main" id="{00000000-0008-0000-0500-000029D8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5338" name="Text Box 42">
          <a:extLst>
            <a:ext uri="{FF2B5EF4-FFF2-40B4-BE49-F238E27FC236}">
              <a16:creationId xmlns:a16="http://schemas.microsoft.com/office/drawing/2014/main" id="{00000000-0008-0000-0500-00002AD8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5339" name="Text Box 43">
          <a:extLst>
            <a:ext uri="{FF2B5EF4-FFF2-40B4-BE49-F238E27FC236}">
              <a16:creationId xmlns:a16="http://schemas.microsoft.com/office/drawing/2014/main" id="{00000000-0008-0000-0500-00002BD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5340" name="Text Box 44">
          <a:extLst>
            <a:ext uri="{FF2B5EF4-FFF2-40B4-BE49-F238E27FC236}">
              <a16:creationId xmlns:a16="http://schemas.microsoft.com/office/drawing/2014/main" id="{00000000-0008-0000-0500-00002CD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5341" name="Text Box 45">
          <a:extLst>
            <a:ext uri="{FF2B5EF4-FFF2-40B4-BE49-F238E27FC236}">
              <a16:creationId xmlns:a16="http://schemas.microsoft.com/office/drawing/2014/main" id="{00000000-0008-0000-0500-00002DD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5342" name="Text Box 46">
          <a:extLst>
            <a:ext uri="{FF2B5EF4-FFF2-40B4-BE49-F238E27FC236}">
              <a16:creationId xmlns:a16="http://schemas.microsoft.com/office/drawing/2014/main" id="{00000000-0008-0000-0500-00002ED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5343" name="Text Box 47">
          <a:extLst>
            <a:ext uri="{FF2B5EF4-FFF2-40B4-BE49-F238E27FC236}">
              <a16:creationId xmlns:a16="http://schemas.microsoft.com/office/drawing/2014/main" id="{00000000-0008-0000-0500-00002FD8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5344" name="Text Box 48">
          <a:extLst>
            <a:ext uri="{FF2B5EF4-FFF2-40B4-BE49-F238E27FC236}">
              <a16:creationId xmlns:a16="http://schemas.microsoft.com/office/drawing/2014/main" id="{00000000-0008-0000-0500-000030D8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5345" name="Text Box 49">
          <a:extLst>
            <a:ext uri="{FF2B5EF4-FFF2-40B4-BE49-F238E27FC236}">
              <a16:creationId xmlns:a16="http://schemas.microsoft.com/office/drawing/2014/main" id="{00000000-0008-0000-0500-000031D8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5346" name="Text Box 50">
          <a:extLst>
            <a:ext uri="{FF2B5EF4-FFF2-40B4-BE49-F238E27FC236}">
              <a16:creationId xmlns:a16="http://schemas.microsoft.com/office/drawing/2014/main" id="{00000000-0008-0000-0500-000032D8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5347" name="Text Box 51">
          <a:extLst>
            <a:ext uri="{FF2B5EF4-FFF2-40B4-BE49-F238E27FC236}">
              <a16:creationId xmlns:a16="http://schemas.microsoft.com/office/drawing/2014/main" id="{00000000-0008-0000-0500-000033D8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5348" name="Text Box 52">
          <a:extLst>
            <a:ext uri="{FF2B5EF4-FFF2-40B4-BE49-F238E27FC236}">
              <a16:creationId xmlns:a16="http://schemas.microsoft.com/office/drawing/2014/main" id="{00000000-0008-0000-0500-000034D8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5349" name="Text Box 53">
          <a:extLst>
            <a:ext uri="{FF2B5EF4-FFF2-40B4-BE49-F238E27FC236}">
              <a16:creationId xmlns:a16="http://schemas.microsoft.com/office/drawing/2014/main" id="{00000000-0008-0000-0500-000035D8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5350" name="Text Box 54">
          <a:extLst>
            <a:ext uri="{FF2B5EF4-FFF2-40B4-BE49-F238E27FC236}">
              <a16:creationId xmlns:a16="http://schemas.microsoft.com/office/drawing/2014/main" id="{00000000-0008-0000-0500-000036D8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5351" name="Text Box 55">
          <a:extLst>
            <a:ext uri="{FF2B5EF4-FFF2-40B4-BE49-F238E27FC236}">
              <a16:creationId xmlns:a16="http://schemas.microsoft.com/office/drawing/2014/main" id="{00000000-0008-0000-0500-000037D8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5352" name="Text Box 56">
          <a:extLst>
            <a:ext uri="{FF2B5EF4-FFF2-40B4-BE49-F238E27FC236}">
              <a16:creationId xmlns:a16="http://schemas.microsoft.com/office/drawing/2014/main" id="{00000000-0008-0000-0500-000038D8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5353" name="Text Box 57">
          <a:extLst>
            <a:ext uri="{FF2B5EF4-FFF2-40B4-BE49-F238E27FC236}">
              <a16:creationId xmlns:a16="http://schemas.microsoft.com/office/drawing/2014/main" id="{00000000-0008-0000-0500-000039D8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5354" name="Text Box 58">
          <a:extLst>
            <a:ext uri="{FF2B5EF4-FFF2-40B4-BE49-F238E27FC236}">
              <a16:creationId xmlns:a16="http://schemas.microsoft.com/office/drawing/2014/main" id="{00000000-0008-0000-0500-00003AD8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5355" name="Text Box 59">
          <a:extLst>
            <a:ext uri="{FF2B5EF4-FFF2-40B4-BE49-F238E27FC236}">
              <a16:creationId xmlns:a16="http://schemas.microsoft.com/office/drawing/2014/main" id="{00000000-0008-0000-0500-00003BD8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5356" name="Text Box 60">
          <a:extLst>
            <a:ext uri="{FF2B5EF4-FFF2-40B4-BE49-F238E27FC236}">
              <a16:creationId xmlns:a16="http://schemas.microsoft.com/office/drawing/2014/main" id="{00000000-0008-0000-0500-00003CD8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5357" name="Text Box 61">
          <a:extLst>
            <a:ext uri="{FF2B5EF4-FFF2-40B4-BE49-F238E27FC236}">
              <a16:creationId xmlns:a16="http://schemas.microsoft.com/office/drawing/2014/main" id="{00000000-0008-0000-0500-00003DD8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5358" name="Text Box 62">
          <a:extLst>
            <a:ext uri="{FF2B5EF4-FFF2-40B4-BE49-F238E27FC236}">
              <a16:creationId xmlns:a16="http://schemas.microsoft.com/office/drawing/2014/main" id="{00000000-0008-0000-0500-00003ED8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5359" name="Text Box 63">
          <a:extLst>
            <a:ext uri="{FF2B5EF4-FFF2-40B4-BE49-F238E27FC236}">
              <a16:creationId xmlns:a16="http://schemas.microsoft.com/office/drawing/2014/main" id="{00000000-0008-0000-0500-00003FD8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5360" name="Text Box 64">
          <a:extLst>
            <a:ext uri="{FF2B5EF4-FFF2-40B4-BE49-F238E27FC236}">
              <a16:creationId xmlns:a16="http://schemas.microsoft.com/office/drawing/2014/main" id="{00000000-0008-0000-0500-000040D8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5361" name="Text Box 65">
          <a:extLst>
            <a:ext uri="{FF2B5EF4-FFF2-40B4-BE49-F238E27FC236}">
              <a16:creationId xmlns:a16="http://schemas.microsoft.com/office/drawing/2014/main" id="{00000000-0008-0000-0500-000041D8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5362" name="Text Box 66">
          <a:extLst>
            <a:ext uri="{FF2B5EF4-FFF2-40B4-BE49-F238E27FC236}">
              <a16:creationId xmlns:a16="http://schemas.microsoft.com/office/drawing/2014/main" id="{00000000-0008-0000-0500-000042D8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5363" name="Text Box 67">
          <a:extLst>
            <a:ext uri="{FF2B5EF4-FFF2-40B4-BE49-F238E27FC236}">
              <a16:creationId xmlns:a16="http://schemas.microsoft.com/office/drawing/2014/main" id="{00000000-0008-0000-0500-000043D8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6791" name="Line 1">
          <a:extLst>
            <a:ext uri="{FF2B5EF4-FFF2-40B4-BE49-F238E27FC236}">
              <a16:creationId xmlns:a16="http://schemas.microsoft.com/office/drawing/2014/main" id="{00000000-0008-0000-0600-0000D7DD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6792" name="Line 2">
          <a:extLst>
            <a:ext uri="{FF2B5EF4-FFF2-40B4-BE49-F238E27FC236}">
              <a16:creationId xmlns:a16="http://schemas.microsoft.com/office/drawing/2014/main" id="{00000000-0008-0000-0600-0000D8DD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6793" name="Line 3">
          <a:extLst>
            <a:ext uri="{FF2B5EF4-FFF2-40B4-BE49-F238E27FC236}">
              <a16:creationId xmlns:a16="http://schemas.microsoft.com/office/drawing/2014/main" id="{00000000-0008-0000-0600-0000D9DD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6794" name="Line 4">
          <a:extLst>
            <a:ext uri="{FF2B5EF4-FFF2-40B4-BE49-F238E27FC236}">
              <a16:creationId xmlns:a16="http://schemas.microsoft.com/office/drawing/2014/main" id="{00000000-0008-0000-0600-0000DADD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6325" name="Text Box 5">
          <a:extLst>
            <a:ext uri="{FF2B5EF4-FFF2-40B4-BE49-F238E27FC236}">
              <a16:creationId xmlns:a16="http://schemas.microsoft.com/office/drawing/2014/main" id="{00000000-0008-0000-0600-000005DC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6326" name="Text Box 6">
          <a:extLst>
            <a:ext uri="{FF2B5EF4-FFF2-40B4-BE49-F238E27FC236}">
              <a16:creationId xmlns:a16="http://schemas.microsoft.com/office/drawing/2014/main" id="{00000000-0008-0000-0600-000006DC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6797" name="Line 7">
          <a:extLst>
            <a:ext uri="{FF2B5EF4-FFF2-40B4-BE49-F238E27FC236}">
              <a16:creationId xmlns:a16="http://schemas.microsoft.com/office/drawing/2014/main" id="{00000000-0008-0000-0600-0000DDDD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6798" name="Line 8">
          <a:extLst>
            <a:ext uri="{FF2B5EF4-FFF2-40B4-BE49-F238E27FC236}">
              <a16:creationId xmlns:a16="http://schemas.microsoft.com/office/drawing/2014/main" id="{00000000-0008-0000-0600-0000DEDD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6799" name="Line 9">
          <a:extLst>
            <a:ext uri="{FF2B5EF4-FFF2-40B4-BE49-F238E27FC236}">
              <a16:creationId xmlns:a16="http://schemas.microsoft.com/office/drawing/2014/main" id="{00000000-0008-0000-0600-0000DFDD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6330" name="Text Box 10">
          <a:extLst>
            <a:ext uri="{FF2B5EF4-FFF2-40B4-BE49-F238E27FC236}">
              <a16:creationId xmlns:a16="http://schemas.microsoft.com/office/drawing/2014/main" id="{00000000-0008-0000-0600-00000ADC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6801" name="Text Box 11">
          <a:extLst>
            <a:ext uri="{FF2B5EF4-FFF2-40B4-BE49-F238E27FC236}">
              <a16:creationId xmlns:a16="http://schemas.microsoft.com/office/drawing/2014/main" id="{00000000-0008-0000-0600-0000E1DD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6332" name="Text Box 12">
          <a:extLst>
            <a:ext uri="{FF2B5EF4-FFF2-40B4-BE49-F238E27FC236}">
              <a16:creationId xmlns:a16="http://schemas.microsoft.com/office/drawing/2014/main" id="{00000000-0008-0000-0600-00000CDC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6333" name="Text Box 13">
          <a:extLst>
            <a:ext uri="{FF2B5EF4-FFF2-40B4-BE49-F238E27FC236}">
              <a16:creationId xmlns:a16="http://schemas.microsoft.com/office/drawing/2014/main" id="{00000000-0008-0000-0600-00000DDC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6804" name="Line 14">
          <a:extLst>
            <a:ext uri="{FF2B5EF4-FFF2-40B4-BE49-F238E27FC236}">
              <a16:creationId xmlns:a16="http://schemas.microsoft.com/office/drawing/2014/main" id="{00000000-0008-0000-0600-0000E4DD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6335" name="Text Box 15">
          <a:extLst>
            <a:ext uri="{FF2B5EF4-FFF2-40B4-BE49-F238E27FC236}">
              <a16:creationId xmlns:a16="http://schemas.microsoft.com/office/drawing/2014/main" id="{00000000-0008-0000-0600-00000FDC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6806" name="Line 16">
          <a:extLst>
            <a:ext uri="{FF2B5EF4-FFF2-40B4-BE49-F238E27FC236}">
              <a16:creationId xmlns:a16="http://schemas.microsoft.com/office/drawing/2014/main" id="{00000000-0008-0000-0600-0000E6DD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6807" name="Line 17">
          <a:extLst>
            <a:ext uri="{FF2B5EF4-FFF2-40B4-BE49-F238E27FC236}">
              <a16:creationId xmlns:a16="http://schemas.microsoft.com/office/drawing/2014/main" id="{00000000-0008-0000-0600-0000E7DD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6808" name="Line 18">
          <a:extLst>
            <a:ext uri="{FF2B5EF4-FFF2-40B4-BE49-F238E27FC236}">
              <a16:creationId xmlns:a16="http://schemas.microsoft.com/office/drawing/2014/main" id="{00000000-0008-0000-0600-0000E8DD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6809" name="Line 19">
          <a:extLst>
            <a:ext uri="{FF2B5EF4-FFF2-40B4-BE49-F238E27FC236}">
              <a16:creationId xmlns:a16="http://schemas.microsoft.com/office/drawing/2014/main" id="{00000000-0008-0000-0600-0000E9DD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6340" name="Text Box 20">
          <a:extLst>
            <a:ext uri="{FF2B5EF4-FFF2-40B4-BE49-F238E27FC236}">
              <a16:creationId xmlns:a16="http://schemas.microsoft.com/office/drawing/2014/main" id="{00000000-0008-0000-0600-000014DC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6341" name="Text Box 21">
          <a:extLst>
            <a:ext uri="{FF2B5EF4-FFF2-40B4-BE49-F238E27FC236}">
              <a16:creationId xmlns:a16="http://schemas.microsoft.com/office/drawing/2014/main" id="{00000000-0008-0000-0600-000015DC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6342" name="Text Box 22">
          <a:extLst>
            <a:ext uri="{FF2B5EF4-FFF2-40B4-BE49-F238E27FC236}">
              <a16:creationId xmlns:a16="http://schemas.microsoft.com/office/drawing/2014/main" id="{00000000-0008-0000-0600-000016DC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6343" name="Text Box 23">
          <a:extLst>
            <a:ext uri="{FF2B5EF4-FFF2-40B4-BE49-F238E27FC236}">
              <a16:creationId xmlns:a16="http://schemas.microsoft.com/office/drawing/2014/main" id="{00000000-0008-0000-0600-000017DC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6344" name="Text Box 24">
          <a:extLst>
            <a:ext uri="{FF2B5EF4-FFF2-40B4-BE49-F238E27FC236}">
              <a16:creationId xmlns:a16="http://schemas.microsoft.com/office/drawing/2014/main" id="{00000000-0008-0000-0600-000018DC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6345" name="Text Box 25">
          <a:extLst>
            <a:ext uri="{FF2B5EF4-FFF2-40B4-BE49-F238E27FC236}">
              <a16:creationId xmlns:a16="http://schemas.microsoft.com/office/drawing/2014/main" id="{00000000-0008-0000-0600-000019DC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6346" name="Text Box 26">
          <a:extLst>
            <a:ext uri="{FF2B5EF4-FFF2-40B4-BE49-F238E27FC236}">
              <a16:creationId xmlns:a16="http://schemas.microsoft.com/office/drawing/2014/main" id="{00000000-0008-0000-0600-00001ADC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6347" name="Text Box 27">
          <a:extLst>
            <a:ext uri="{FF2B5EF4-FFF2-40B4-BE49-F238E27FC236}">
              <a16:creationId xmlns:a16="http://schemas.microsoft.com/office/drawing/2014/main" id="{00000000-0008-0000-0600-00001BDC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6348" name="Text Box 28">
          <a:extLst>
            <a:ext uri="{FF2B5EF4-FFF2-40B4-BE49-F238E27FC236}">
              <a16:creationId xmlns:a16="http://schemas.microsoft.com/office/drawing/2014/main" id="{00000000-0008-0000-0600-00001CDC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6349" name="Text Box 29">
          <a:extLst>
            <a:ext uri="{FF2B5EF4-FFF2-40B4-BE49-F238E27FC236}">
              <a16:creationId xmlns:a16="http://schemas.microsoft.com/office/drawing/2014/main" id="{00000000-0008-0000-0600-00001DDC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6350" name="Text Box 30">
          <a:extLst>
            <a:ext uri="{FF2B5EF4-FFF2-40B4-BE49-F238E27FC236}">
              <a16:creationId xmlns:a16="http://schemas.microsoft.com/office/drawing/2014/main" id="{00000000-0008-0000-0600-00001EDC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6351" name="Text Box 31">
          <a:extLst>
            <a:ext uri="{FF2B5EF4-FFF2-40B4-BE49-F238E27FC236}">
              <a16:creationId xmlns:a16="http://schemas.microsoft.com/office/drawing/2014/main" id="{00000000-0008-0000-0600-00001FDC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6352" name="Text Box 32">
          <a:extLst>
            <a:ext uri="{FF2B5EF4-FFF2-40B4-BE49-F238E27FC236}">
              <a16:creationId xmlns:a16="http://schemas.microsoft.com/office/drawing/2014/main" id="{00000000-0008-0000-0600-000020DC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6353" name="Text Box 33">
          <a:extLst>
            <a:ext uri="{FF2B5EF4-FFF2-40B4-BE49-F238E27FC236}">
              <a16:creationId xmlns:a16="http://schemas.microsoft.com/office/drawing/2014/main" id="{00000000-0008-0000-0600-000021DC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6354" name="Text Box 34">
          <a:extLst>
            <a:ext uri="{FF2B5EF4-FFF2-40B4-BE49-F238E27FC236}">
              <a16:creationId xmlns:a16="http://schemas.microsoft.com/office/drawing/2014/main" id="{00000000-0008-0000-0600-000022DC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6355" name="Text Box 35">
          <a:extLst>
            <a:ext uri="{FF2B5EF4-FFF2-40B4-BE49-F238E27FC236}">
              <a16:creationId xmlns:a16="http://schemas.microsoft.com/office/drawing/2014/main" id="{00000000-0008-0000-0600-000023DC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6356" name="Text Box 36">
          <a:extLst>
            <a:ext uri="{FF2B5EF4-FFF2-40B4-BE49-F238E27FC236}">
              <a16:creationId xmlns:a16="http://schemas.microsoft.com/office/drawing/2014/main" id="{00000000-0008-0000-0600-000024DC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6357" name="Text Box 37">
          <a:extLst>
            <a:ext uri="{FF2B5EF4-FFF2-40B4-BE49-F238E27FC236}">
              <a16:creationId xmlns:a16="http://schemas.microsoft.com/office/drawing/2014/main" id="{00000000-0008-0000-0600-000025D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6358" name="Text Box 38">
          <a:extLst>
            <a:ext uri="{FF2B5EF4-FFF2-40B4-BE49-F238E27FC236}">
              <a16:creationId xmlns:a16="http://schemas.microsoft.com/office/drawing/2014/main" id="{00000000-0008-0000-0600-000026D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6359" name="Text Box 39">
          <a:extLst>
            <a:ext uri="{FF2B5EF4-FFF2-40B4-BE49-F238E27FC236}">
              <a16:creationId xmlns:a16="http://schemas.microsoft.com/office/drawing/2014/main" id="{00000000-0008-0000-0600-000027DC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6360" name="Text Box 40">
          <a:extLst>
            <a:ext uri="{FF2B5EF4-FFF2-40B4-BE49-F238E27FC236}">
              <a16:creationId xmlns:a16="http://schemas.microsoft.com/office/drawing/2014/main" id="{00000000-0008-0000-0600-000028DC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6361" name="Text Box 41">
          <a:extLst>
            <a:ext uri="{FF2B5EF4-FFF2-40B4-BE49-F238E27FC236}">
              <a16:creationId xmlns:a16="http://schemas.microsoft.com/office/drawing/2014/main" id="{00000000-0008-0000-0600-000029DC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6362" name="Text Box 42">
          <a:extLst>
            <a:ext uri="{FF2B5EF4-FFF2-40B4-BE49-F238E27FC236}">
              <a16:creationId xmlns:a16="http://schemas.microsoft.com/office/drawing/2014/main" id="{00000000-0008-0000-0600-00002ADC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6363" name="Text Box 43">
          <a:extLst>
            <a:ext uri="{FF2B5EF4-FFF2-40B4-BE49-F238E27FC236}">
              <a16:creationId xmlns:a16="http://schemas.microsoft.com/office/drawing/2014/main" id="{00000000-0008-0000-0600-00002BD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6364" name="Text Box 44">
          <a:extLst>
            <a:ext uri="{FF2B5EF4-FFF2-40B4-BE49-F238E27FC236}">
              <a16:creationId xmlns:a16="http://schemas.microsoft.com/office/drawing/2014/main" id="{00000000-0008-0000-0600-00002CD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6365" name="Text Box 45">
          <a:extLst>
            <a:ext uri="{FF2B5EF4-FFF2-40B4-BE49-F238E27FC236}">
              <a16:creationId xmlns:a16="http://schemas.microsoft.com/office/drawing/2014/main" id="{00000000-0008-0000-0600-00002DD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6366" name="Text Box 46">
          <a:extLst>
            <a:ext uri="{FF2B5EF4-FFF2-40B4-BE49-F238E27FC236}">
              <a16:creationId xmlns:a16="http://schemas.microsoft.com/office/drawing/2014/main" id="{00000000-0008-0000-0600-00002ED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6367" name="Text Box 47">
          <a:extLst>
            <a:ext uri="{FF2B5EF4-FFF2-40B4-BE49-F238E27FC236}">
              <a16:creationId xmlns:a16="http://schemas.microsoft.com/office/drawing/2014/main" id="{00000000-0008-0000-0600-00002FDC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6368" name="Text Box 48">
          <a:extLst>
            <a:ext uri="{FF2B5EF4-FFF2-40B4-BE49-F238E27FC236}">
              <a16:creationId xmlns:a16="http://schemas.microsoft.com/office/drawing/2014/main" id="{00000000-0008-0000-0600-000030DC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6369" name="Text Box 49">
          <a:extLst>
            <a:ext uri="{FF2B5EF4-FFF2-40B4-BE49-F238E27FC236}">
              <a16:creationId xmlns:a16="http://schemas.microsoft.com/office/drawing/2014/main" id="{00000000-0008-0000-0600-000031DC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6370" name="Text Box 50">
          <a:extLst>
            <a:ext uri="{FF2B5EF4-FFF2-40B4-BE49-F238E27FC236}">
              <a16:creationId xmlns:a16="http://schemas.microsoft.com/office/drawing/2014/main" id="{00000000-0008-0000-0600-000032DC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6371" name="Text Box 51">
          <a:extLst>
            <a:ext uri="{FF2B5EF4-FFF2-40B4-BE49-F238E27FC236}">
              <a16:creationId xmlns:a16="http://schemas.microsoft.com/office/drawing/2014/main" id="{00000000-0008-0000-0600-000033DC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6372" name="Text Box 52">
          <a:extLst>
            <a:ext uri="{FF2B5EF4-FFF2-40B4-BE49-F238E27FC236}">
              <a16:creationId xmlns:a16="http://schemas.microsoft.com/office/drawing/2014/main" id="{00000000-0008-0000-0600-000034DC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6373" name="Text Box 53">
          <a:extLst>
            <a:ext uri="{FF2B5EF4-FFF2-40B4-BE49-F238E27FC236}">
              <a16:creationId xmlns:a16="http://schemas.microsoft.com/office/drawing/2014/main" id="{00000000-0008-0000-0600-000035DC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6374" name="Text Box 54">
          <a:extLst>
            <a:ext uri="{FF2B5EF4-FFF2-40B4-BE49-F238E27FC236}">
              <a16:creationId xmlns:a16="http://schemas.microsoft.com/office/drawing/2014/main" id="{00000000-0008-0000-0600-000036DC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6375" name="Text Box 55">
          <a:extLst>
            <a:ext uri="{FF2B5EF4-FFF2-40B4-BE49-F238E27FC236}">
              <a16:creationId xmlns:a16="http://schemas.microsoft.com/office/drawing/2014/main" id="{00000000-0008-0000-0600-000037DC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6376" name="Text Box 56">
          <a:extLst>
            <a:ext uri="{FF2B5EF4-FFF2-40B4-BE49-F238E27FC236}">
              <a16:creationId xmlns:a16="http://schemas.microsoft.com/office/drawing/2014/main" id="{00000000-0008-0000-0600-000038DC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6377" name="Text Box 57">
          <a:extLst>
            <a:ext uri="{FF2B5EF4-FFF2-40B4-BE49-F238E27FC236}">
              <a16:creationId xmlns:a16="http://schemas.microsoft.com/office/drawing/2014/main" id="{00000000-0008-0000-0600-000039DC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6378" name="Text Box 58">
          <a:extLst>
            <a:ext uri="{FF2B5EF4-FFF2-40B4-BE49-F238E27FC236}">
              <a16:creationId xmlns:a16="http://schemas.microsoft.com/office/drawing/2014/main" id="{00000000-0008-0000-0600-00003ADC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6379" name="Text Box 59">
          <a:extLst>
            <a:ext uri="{FF2B5EF4-FFF2-40B4-BE49-F238E27FC236}">
              <a16:creationId xmlns:a16="http://schemas.microsoft.com/office/drawing/2014/main" id="{00000000-0008-0000-0600-00003BDC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6380" name="Text Box 60">
          <a:extLst>
            <a:ext uri="{FF2B5EF4-FFF2-40B4-BE49-F238E27FC236}">
              <a16:creationId xmlns:a16="http://schemas.microsoft.com/office/drawing/2014/main" id="{00000000-0008-0000-0600-00003CDC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6381" name="Text Box 61">
          <a:extLst>
            <a:ext uri="{FF2B5EF4-FFF2-40B4-BE49-F238E27FC236}">
              <a16:creationId xmlns:a16="http://schemas.microsoft.com/office/drawing/2014/main" id="{00000000-0008-0000-0600-00003DDC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6382" name="Text Box 62">
          <a:extLst>
            <a:ext uri="{FF2B5EF4-FFF2-40B4-BE49-F238E27FC236}">
              <a16:creationId xmlns:a16="http://schemas.microsoft.com/office/drawing/2014/main" id="{00000000-0008-0000-0600-00003EDC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6383" name="Text Box 63">
          <a:extLst>
            <a:ext uri="{FF2B5EF4-FFF2-40B4-BE49-F238E27FC236}">
              <a16:creationId xmlns:a16="http://schemas.microsoft.com/office/drawing/2014/main" id="{00000000-0008-0000-0600-00003FDC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6384" name="Text Box 64">
          <a:extLst>
            <a:ext uri="{FF2B5EF4-FFF2-40B4-BE49-F238E27FC236}">
              <a16:creationId xmlns:a16="http://schemas.microsoft.com/office/drawing/2014/main" id="{00000000-0008-0000-0600-000040DC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6385" name="Text Box 65">
          <a:extLst>
            <a:ext uri="{FF2B5EF4-FFF2-40B4-BE49-F238E27FC236}">
              <a16:creationId xmlns:a16="http://schemas.microsoft.com/office/drawing/2014/main" id="{00000000-0008-0000-0600-000041DC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6386" name="Text Box 66">
          <a:extLst>
            <a:ext uri="{FF2B5EF4-FFF2-40B4-BE49-F238E27FC236}">
              <a16:creationId xmlns:a16="http://schemas.microsoft.com/office/drawing/2014/main" id="{00000000-0008-0000-0600-000042DC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6387" name="Text Box 67">
          <a:extLst>
            <a:ext uri="{FF2B5EF4-FFF2-40B4-BE49-F238E27FC236}">
              <a16:creationId xmlns:a16="http://schemas.microsoft.com/office/drawing/2014/main" id="{00000000-0008-0000-0600-000043DC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7815" name="Line 1">
          <a:extLst>
            <a:ext uri="{FF2B5EF4-FFF2-40B4-BE49-F238E27FC236}">
              <a16:creationId xmlns:a16="http://schemas.microsoft.com/office/drawing/2014/main" id="{00000000-0008-0000-0700-0000D7E1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7816" name="Line 2">
          <a:extLst>
            <a:ext uri="{FF2B5EF4-FFF2-40B4-BE49-F238E27FC236}">
              <a16:creationId xmlns:a16="http://schemas.microsoft.com/office/drawing/2014/main" id="{00000000-0008-0000-0700-0000D8E1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7817" name="Line 3">
          <a:extLst>
            <a:ext uri="{FF2B5EF4-FFF2-40B4-BE49-F238E27FC236}">
              <a16:creationId xmlns:a16="http://schemas.microsoft.com/office/drawing/2014/main" id="{00000000-0008-0000-0700-0000D9E1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7818" name="Line 4">
          <a:extLst>
            <a:ext uri="{FF2B5EF4-FFF2-40B4-BE49-F238E27FC236}">
              <a16:creationId xmlns:a16="http://schemas.microsoft.com/office/drawing/2014/main" id="{00000000-0008-0000-0700-0000DAE1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7349" name="Text Box 5">
          <a:extLst>
            <a:ext uri="{FF2B5EF4-FFF2-40B4-BE49-F238E27FC236}">
              <a16:creationId xmlns:a16="http://schemas.microsoft.com/office/drawing/2014/main" id="{00000000-0008-0000-0700-000005E0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7350" name="Text Box 6">
          <a:extLst>
            <a:ext uri="{FF2B5EF4-FFF2-40B4-BE49-F238E27FC236}">
              <a16:creationId xmlns:a16="http://schemas.microsoft.com/office/drawing/2014/main" id="{00000000-0008-0000-0700-000006E0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7821" name="Line 7">
          <a:extLst>
            <a:ext uri="{FF2B5EF4-FFF2-40B4-BE49-F238E27FC236}">
              <a16:creationId xmlns:a16="http://schemas.microsoft.com/office/drawing/2014/main" id="{00000000-0008-0000-0700-0000DDE1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7822" name="Line 8">
          <a:extLst>
            <a:ext uri="{FF2B5EF4-FFF2-40B4-BE49-F238E27FC236}">
              <a16:creationId xmlns:a16="http://schemas.microsoft.com/office/drawing/2014/main" id="{00000000-0008-0000-0700-0000DEE1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7823" name="Line 9">
          <a:extLst>
            <a:ext uri="{FF2B5EF4-FFF2-40B4-BE49-F238E27FC236}">
              <a16:creationId xmlns:a16="http://schemas.microsoft.com/office/drawing/2014/main" id="{00000000-0008-0000-0700-0000DFE1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7354" name="Text Box 10">
          <a:extLst>
            <a:ext uri="{FF2B5EF4-FFF2-40B4-BE49-F238E27FC236}">
              <a16:creationId xmlns:a16="http://schemas.microsoft.com/office/drawing/2014/main" id="{00000000-0008-0000-0700-00000AE0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7825" name="Text Box 11">
          <a:extLst>
            <a:ext uri="{FF2B5EF4-FFF2-40B4-BE49-F238E27FC236}">
              <a16:creationId xmlns:a16="http://schemas.microsoft.com/office/drawing/2014/main" id="{00000000-0008-0000-0700-0000E1E1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7356" name="Text Box 12">
          <a:extLst>
            <a:ext uri="{FF2B5EF4-FFF2-40B4-BE49-F238E27FC236}">
              <a16:creationId xmlns:a16="http://schemas.microsoft.com/office/drawing/2014/main" id="{00000000-0008-0000-0700-00000CE0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7357" name="Text Box 13">
          <a:extLst>
            <a:ext uri="{FF2B5EF4-FFF2-40B4-BE49-F238E27FC236}">
              <a16:creationId xmlns:a16="http://schemas.microsoft.com/office/drawing/2014/main" id="{00000000-0008-0000-0700-00000DE0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7828" name="Line 14">
          <a:extLst>
            <a:ext uri="{FF2B5EF4-FFF2-40B4-BE49-F238E27FC236}">
              <a16:creationId xmlns:a16="http://schemas.microsoft.com/office/drawing/2014/main" id="{00000000-0008-0000-0700-0000E4E1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7359" name="Text Box 15">
          <a:extLst>
            <a:ext uri="{FF2B5EF4-FFF2-40B4-BE49-F238E27FC236}">
              <a16:creationId xmlns:a16="http://schemas.microsoft.com/office/drawing/2014/main" id="{00000000-0008-0000-0700-00000FE0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7830" name="Line 16">
          <a:extLst>
            <a:ext uri="{FF2B5EF4-FFF2-40B4-BE49-F238E27FC236}">
              <a16:creationId xmlns:a16="http://schemas.microsoft.com/office/drawing/2014/main" id="{00000000-0008-0000-0700-0000E6E1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7831" name="Line 17">
          <a:extLst>
            <a:ext uri="{FF2B5EF4-FFF2-40B4-BE49-F238E27FC236}">
              <a16:creationId xmlns:a16="http://schemas.microsoft.com/office/drawing/2014/main" id="{00000000-0008-0000-0700-0000E7E1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7832" name="Line 18">
          <a:extLst>
            <a:ext uri="{FF2B5EF4-FFF2-40B4-BE49-F238E27FC236}">
              <a16:creationId xmlns:a16="http://schemas.microsoft.com/office/drawing/2014/main" id="{00000000-0008-0000-0700-0000E8E1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7833" name="Line 19">
          <a:extLst>
            <a:ext uri="{FF2B5EF4-FFF2-40B4-BE49-F238E27FC236}">
              <a16:creationId xmlns:a16="http://schemas.microsoft.com/office/drawing/2014/main" id="{00000000-0008-0000-0700-0000E9E1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7364" name="Text Box 20">
          <a:extLst>
            <a:ext uri="{FF2B5EF4-FFF2-40B4-BE49-F238E27FC236}">
              <a16:creationId xmlns:a16="http://schemas.microsoft.com/office/drawing/2014/main" id="{00000000-0008-0000-0700-000014E0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7365" name="Text Box 21">
          <a:extLst>
            <a:ext uri="{FF2B5EF4-FFF2-40B4-BE49-F238E27FC236}">
              <a16:creationId xmlns:a16="http://schemas.microsoft.com/office/drawing/2014/main" id="{00000000-0008-0000-0700-000015E0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7366" name="Text Box 22">
          <a:extLst>
            <a:ext uri="{FF2B5EF4-FFF2-40B4-BE49-F238E27FC236}">
              <a16:creationId xmlns:a16="http://schemas.microsoft.com/office/drawing/2014/main" id="{00000000-0008-0000-0700-000016E0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7367" name="Text Box 23">
          <a:extLst>
            <a:ext uri="{FF2B5EF4-FFF2-40B4-BE49-F238E27FC236}">
              <a16:creationId xmlns:a16="http://schemas.microsoft.com/office/drawing/2014/main" id="{00000000-0008-0000-0700-000017E0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7368" name="Text Box 24">
          <a:extLst>
            <a:ext uri="{FF2B5EF4-FFF2-40B4-BE49-F238E27FC236}">
              <a16:creationId xmlns:a16="http://schemas.microsoft.com/office/drawing/2014/main" id="{00000000-0008-0000-0700-000018E0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7369" name="Text Box 25">
          <a:extLst>
            <a:ext uri="{FF2B5EF4-FFF2-40B4-BE49-F238E27FC236}">
              <a16:creationId xmlns:a16="http://schemas.microsoft.com/office/drawing/2014/main" id="{00000000-0008-0000-0700-000019E0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7370" name="Text Box 26">
          <a:extLst>
            <a:ext uri="{FF2B5EF4-FFF2-40B4-BE49-F238E27FC236}">
              <a16:creationId xmlns:a16="http://schemas.microsoft.com/office/drawing/2014/main" id="{00000000-0008-0000-0700-00001AE0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7371" name="Text Box 27">
          <a:extLst>
            <a:ext uri="{FF2B5EF4-FFF2-40B4-BE49-F238E27FC236}">
              <a16:creationId xmlns:a16="http://schemas.microsoft.com/office/drawing/2014/main" id="{00000000-0008-0000-0700-00001BE0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7372" name="Text Box 28">
          <a:extLst>
            <a:ext uri="{FF2B5EF4-FFF2-40B4-BE49-F238E27FC236}">
              <a16:creationId xmlns:a16="http://schemas.microsoft.com/office/drawing/2014/main" id="{00000000-0008-0000-0700-00001CE0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7373" name="Text Box 29">
          <a:extLst>
            <a:ext uri="{FF2B5EF4-FFF2-40B4-BE49-F238E27FC236}">
              <a16:creationId xmlns:a16="http://schemas.microsoft.com/office/drawing/2014/main" id="{00000000-0008-0000-0700-00001DE0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7374" name="Text Box 30">
          <a:extLst>
            <a:ext uri="{FF2B5EF4-FFF2-40B4-BE49-F238E27FC236}">
              <a16:creationId xmlns:a16="http://schemas.microsoft.com/office/drawing/2014/main" id="{00000000-0008-0000-0700-00001EE0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7375" name="Text Box 31">
          <a:extLst>
            <a:ext uri="{FF2B5EF4-FFF2-40B4-BE49-F238E27FC236}">
              <a16:creationId xmlns:a16="http://schemas.microsoft.com/office/drawing/2014/main" id="{00000000-0008-0000-0700-00001FE0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7376" name="Text Box 32">
          <a:extLst>
            <a:ext uri="{FF2B5EF4-FFF2-40B4-BE49-F238E27FC236}">
              <a16:creationId xmlns:a16="http://schemas.microsoft.com/office/drawing/2014/main" id="{00000000-0008-0000-0700-000020E0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7377" name="Text Box 33">
          <a:extLst>
            <a:ext uri="{FF2B5EF4-FFF2-40B4-BE49-F238E27FC236}">
              <a16:creationId xmlns:a16="http://schemas.microsoft.com/office/drawing/2014/main" id="{00000000-0008-0000-0700-000021E0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7378" name="Text Box 34">
          <a:extLst>
            <a:ext uri="{FF2B5EF4-FFF2-40B4-BE49-F238E27FC236}">
              <a16:creationId xmlns:a16="http://schemas.microsoft.com/office/drawing/2014/main" id="{00000000-0008-0000-0700-000022E0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7379" name="Text Box 35">
          <a:extLst>
            <a:ext uri="{FF2B5EF4-FFF2-40B4-BE49-F238E27FC236}">
              <a16:creationId xmlns:a16="http://schemas.microsoft.com/office/drawing/2014/main" id="{00000000-0008-0000-0700-000023E0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7380" name="Text Box 36">
          <a:extLst>
            <a:ext uri="{FF2B5EF4-FFF2-40B4-BE49-F238E27FC236}">
              <a16:creationId xmlns:a16="http://schemas.microsoft.com/office/drawing/2014/main" id="{00000000-0008-0000-0700-000024E0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7381" name="Text Box 37">
          <a:extLst>
            <a:ext uri="{FF2B5EF4-FFF2-40B4-BE49-F238E27FC236}">
              <a16:creationId xmlns:a16="http://schemas.microsoft.com/office/drawing/2014/main" id="{00000000-0008-0000-0700-000025E0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7382" name="Text Box 38">
          <a:extLst>
            <a:ext uri="{FF2B5EF4-FFF2-40B4-BE49-F238E27FC236}">
              <a16:creationId xmlns:a16="http://schemas.microsoft.com/office/drawing/2014/main" id="{00000000-0008-0000-0700-000026E0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7383" name="Text Box 39">
          <a:extLst>
            <a:ext uri="{FF2B5EF4-FFF2-40B4-BE49-F238E27FC236}">
              <a16:creationId xmlns:a16="http://schemas.microsoft.com/office/drawing/2014/main" id="{00000000-0008-0000-0700-000027E0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7384" name="Text Box 40">
          <a:extLst>
            <a:ext uri="{FF2B5EF4-FFF2-40B4-BE49-F238E27FC236}">
              <a16:creationId xmlns:a16="http://schemas.microsoft.com/office/drawing/2014/main" id="{00000000-0008-0000-0700-000028E0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7385" name="Text Box 41">
          <a:extLst>
            <a:ext uri="{FF2B5EF4-FFF2-40B4-BE49-F238E27FC236}">
              <a16:creationId xmlns:a16="http://schemas.microsoft.com/office/drawing/2014/main" id="{00000000-0008-0000-0700-000029E0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7386" name="Text Box 42">
          <a:extLst>
            <a:ext uri="{FF2B5EF4-FFF2-40B4-BE49-F238E27FC236}">
              <a16:creationId xmlns:a16="http://schemas.microsoft.com/office/drawing/2014/main" id="{00000000-0008-0000-0700-00002AE0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7387" name="Text Box 43">
          <a:extLst>
            <a:ext uri="{FF2B5EF4-FFF2-40B4-BE49-F238E27FC236}">
              <a16:creationId xmlns:a16="http://schemas.microsoft.com/office/drawing/2014/main" id="{00000000-0008-0000-0700-00002BE0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7388" name="Text Box 44">
          <a:extLst>
            <a:ext uri="{FF2B5EF4-FFF2-40B4-BE49-F238E27FC236}">
              <a16:creationId xmlns:a16="http://schemas.microsoft.com/office/drawing/2014/main" id="{00000000-0008-0000-0700-00002CE0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7389" name="Text Box 45">
          <a:extLst>
            <a:ext uri="{FF2B5EF4-FFF2-40B4-BE49-F238E27FC236}">
              <a16:creationId xmlns:a16="http://schemas.microsoft.com/office/drawing/2014/main" id="{00000000-0008-0000-0700-00002DE0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7390" name="Text Box 46">
          <a:extLst>
            <a:ext uri="{FF2B5EF4-FFF2-40B4-BE49-F238E27FC236}">
              <a16:creationId xmlns:a16="http://schemas.microsoft.com/office/drawing/2014/main" id="{00000000-0008-0000-0700-00002EE0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7391" name="Text Box 47">
          <a:extLst>
            <a:ext uri="{FF2B5EF4-FFF2-40B4-BE49-F238E27FC236}">
              <a16:creationId xmlns:a16="http://schemas.microsoft.com/office/drawing/2014/main" id="{00000000-0008-0000-0700-00002FE0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7392" name="Text Box 48">
          <a:extLst>
            <a:ext uri="{FF2B5EF4-FFF2-40B4-BE49-F238E27FC236}">
              <a16:creationId xmlns:a16="http://schemas.microsoft.com/office/drawing/2014/main" id="{00000000-0008-0000-0700-000030E0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7393" name="Text Box 49">
          <a:extLst>
            <a:ext uri="{FF2B5EF4-FFF2-40B4-BE49-F238E27FC236}">
              <a16:creationId xmlns:a16="http://schemas.microsoft.com/office/drawing/2014/main" id="{00000000-0008-0000-0700-000031E0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7394" name="Text Box 50">
          <a:extLst>
            <a:ext uri="{FF2B5EF4-FFF2-40B4-BE49-F238E27FC236}">
              <a16:creationId xmlns:a16="http://schemas.microsoft.com/office/drawing/2014/main" id="{00000000-0008-0000-0700-000032E0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7395" name="Text Box 51">
          <a:extLst>
            <a:ext uri="{FF2B5EF4-FFF2-40B4-BE49-F238E27FC236}">
              <a16:creationId xmlns:a16="http://schemas.microsoft.com/office/drawing/2014/main" id="{00000000-0008-0000-0700-000033E0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7396" name="Text Box 52">
          <a:extLst>
            <a:ext uri="{FF2B5EF4-FFF2-40B4-BE49-F238E27FC236}">
              <a16:creationId xmlns:a16="http://schemas.microsoft.com/office/drawing/2014/main" id="{00000000-0008-0000-0700-000034E0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7397" name="Text Box 53">
          <a:extLst>
            <a:ext uri="{FF2B5EF4-FFF2-40B4-BE49-F238E27FC236}">
              <a16:creationId xmlns:a16="http://schemas.microsoft.com/office/drawing/2014/main" id="{00000000-0008-0000-0700-000035E0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7398" name="Text Box 54">
          <a:extLst>
            <a:ext uri="{FF2B5EF4-FFF2-40B4-BE49-F238E27FC236}">
              <a16:creationId xmlns:a16="http://schemas.microsoft.com/office/drawing/2014/main" id="{00000000-0008-0000-0700-000036E0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7399" name="Text Box 55">
          <a:extLst>
            <a:ext uri="{FF2B5EF4-FFF2-40B4-BE49-F238E27FC236}">
              <a16:creationId xmlns:a16="http://schemas.microsoft.com/office/drawing/2014/main" id="{00000000-0008-0000-0700-000037E0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7400" name="Text Box 56">
          <a:extLst>
            <a:ext uri="{FF2B5EF4-FFF2-40B4-BE49-F238E27FC236}">
              <a16:creationId xmlns:a16="http://schemas.microsoft.com/office/drawing/2014/main" id="{00000000-0008-0000-0700-000038E0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7401" name="Text Box 57">
          <a:extLst>
            <a:ext uri="{FF2B5EF4-FFF2-40B4-BE49-F238E27FC236}">
              <a16:creationId xmlns:a16="http://schemas.microsoft.com/office/drawing/2014/main" id="{00000000-0008-0000-0700-000039E0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7402" name="Text Box 58">
          <a:extLst>
            <a:ext uri="{FF2B5EF4-FFF2-40B4-BE49-F238E27FC236}">
              <a16:creationId xmlns:a16="http://schemas.microsoft.com/office/drawing/2014/main" id="{00000000-0008-0000-0700-00003AE0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7403" name="Text Box 59">
          <a:extLst>
            <a:ext uri="{FF2B5EF4-FFF2-40B4-BE49-F238E27FC236}">
              <a16:creationId xmlns:a16="http://schemas.microsoft.com/office/drawing/2014/main" id="{00000000-0008-0000-0700-00003BE0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7404" name="Text Box 60">
          <a:extLst>
            <a:ext uri="{FF2B5EF4-FFF2-40B4-BE49-F238E27FC236}">
              <a16:creationId xmlns:a16="http://schemas.microsoft.com/office/drawing/2014/main" id="{00000000-0008-0000-0700-00003CE0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7405" name="Text Box 61">
          <a:extLst>
            <a:ext uri="{FF2B5EF4-FFF2-40B4-BE49-F238E27FC236}">
              <a16:creationId xmlns:a16="http://schemas.microsoft.com/office/drawing/2014/main" id="{00000000-0008-0000-0700-00003DE0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7406" name="Text Box 62">
          <a:extLst>
            <a:ext uri="{FF2B5EF4-FFF2-40B4-BE49-F238E27FC236}">
              <a16:creationId xmlns:a16="http://schemas.microsoft.com/office/drawing/2014/main" id="{00000000-0008-0000-0700-00003EE0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7407" name="Text Box 63">
          <a:extLst>
            <a:ext uri="{FF2B5EF4-FFF2-40B4-BE49-F238E27FC236}">
              <a16:creationId xmlns:a16="http://schemas.microsoft.com/office/drawing/2014/main" id="{00000000-0008-0000-0700-00003FE0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7408" name="Text Box 64">
          <a:extLst>
            <a:ext uri="{FF2B5EF4-FFF2-40B4-BE49-F238E27FC236}">
              <a16:creationId xmlns:a16="http://schemas.microsoft.com/office/drawing/2014/main" id="{00000000-0008-0000-0700-000040E0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7409" name="Text Box 65">
          <a:extLst>
            <a:ext uri="{FF2B5EF4-FFF2-40B4-BE49-F238E27FC236}">
              <a16:creationId xmlns:a16="http://schemas.microsoft.com/office/drawing/2014/main" id="{00000000-0008-0000-0700-000041E0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7410" name="Text Box 66">
          <a:extLst>
            <a:ext uri="{FF2B5EF4-FFF2-40B4-BE49-F238E27FC236}">
              <a16:creationId xmlns:a16="http://schemas.microsoft.com/office/drawing/2014/main" id="{00000000-0008-0000-0700-000042E0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7411" name="Text Box 67">
          <a:extLst>
            <a:ext uri="{FF2B5EF4-FFF2-40B4-BE49-F238E27FC236}">
              <a16:creationId xmlns:a16="http://schemas.microsoft.com/office/drawing/2014/main" id="{00000000-0008-0000-0700-000043E0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8839" name="Line 1">
          <a:extLst>
            <a:ext uri="{FF2B5EF4-FFF2-40B4-BE49-F238E27FC236}">
              <a16:creationId xmlns:a16="http://schemas.microsoft.com/office/drawing/2014/main" id="{00000000-0008-0000-0800-0000D7E5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8840" name="Line 2">
          <a:extLst>
            <a:ext uri="{FF2B5EF4-FFF2-40B4-BE49-F238E27FC236}">
              <a16:creationId xmlns:a16="http://schemas.microsoft.com/office/drawing/2014/main" id="{00000000-0008-0000-0800-0000D8E5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8841" name="Line 3">
          <a:extLst>
            <a:ext uri="{FF2B5EF4-FFF2-40B4-BE49-F238E27FC236}">
              <a16:creationId xmlns:a16="http://schemas.microsoft.com/office/drawing/2014/main" id="{00000000-0008-0000-0800-0000D9E5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8842" name="Line 4">
          <a:extLst>
            <a:ext uri="{FF2B5EF4-FFF2-40B4-BE49-F238E27FC236}">
              <a16:creationId xmlns:a16="http://schemas.microsoft.com/office/drawing/2014/main" id="{00000000-0008-0000-0800-0000DAE5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8373" name="Text Box 5">
          <a:extLst>
            <a:ext uri="{FF2B5EF4-FFF2-40B4-BE49-F238E27FC236}">
              <a16:creationId xmlns:a16="http://schemas.microsoft.com/office/drawing/2014/main" id="{00000000-0008-0000-0800-000005E4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8374" name="Text Box 6">
          <a:extLst>
            <a:ext uri="{FF2B5EF4-FFF2-40B4-BE49-F238E27FC236}">
              <a16:creationId xmlns:a16="http://schemas.microsoft.com/office/drawing/2014/main" id="{00000000-0008-0000-0800-000006E4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8845" name="Line 7">
          <a:extLst>
            <a:ext uri="{FF2B5EF4-FFF2-40B4-BE49-F238E27FC236}">
              <a16:creationId xmlns:a16="http://schemas.microsoft.com/office/drawing/2014/main" id="{00000000-0008-0000-0800-0000DDE5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8846" name="Line 8">
          <a:extLst>
            <a:ext uri="{FF2B5EF4-FFF2-40B4-BE49-F238E27FC236}">
              <a16:creationId xmlns:a16="http://schemas.microsoft.com/office/drawing/2014/main" id="{00000000-0008-0000-0800-0000DEE5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8847" name="Line 9">
          <a:extLst>
            <a:ext uri="{FF2B5EF4-FFF2-40B4-BE49-F238E27FC236}">
              <a16:creationId xmlns:a16="http://schemas.microsoft.com/office/drawing/2014/main" id="{00000000-0008-0000-0800-0000DFE5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8378" name="Text Box 10">
          <a:extLst>
            <a:ext uri="{FF2B5EF4-FFF2-40B4-BE49-F238E27FC236}">
              <a16:creationId xmlns:a16="http://schemas.microsoft.com/office/drawing/2014/main" id="{00000000-0008-0000-0800-00000AE4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8849" name="Text Box 11">
          <a:extLst>
            <a:ext uri="{FF2B5EF4-FFF2-40B4-BE49-F238E27FC236}">
              <a16:creationId xmlns:a16="http://schemas.microsoft.com/office/drawing/2014/main" id="{00000000-0008-0000-0800-0000E1E5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8380" name="Text Box 12">
          <a:extLst>
            <a:ext uri="{FF2B5EF4-FFF2-40B4-BE49-F238E27FC236}">
              <a16:creationId xmlns:a16="http://schemas.microsoft.com/office/drawing/2014/main" id="{00000000-0008-0000-0800-00000CE4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8381" name="Text Box 13">
          <a:extLst>
            <a:ext uri="{FF2B5EF4-FFF2-40B4-BE49-F238E27FC236}">
              <a16:creationId xmlns:a16="http://schemas.microsoft.com/office/drawing/2014/main" id="{00000000-0008-0000-0800-00000DE4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8852" name="Line 14">
          <a:extLst>
            <a:ext uri="{FF2B5EF4-FFF2-40B4-BE49-F238E27FC236}">
              <a16:creationId xmlns:a16="http://schemas.microsoft.com/office/drawing/2014/main" id="{00000000-0008-0000-0800-0000E4E5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8383" name="Text Box 15">
          <a:extLst>
            <a:ext uri="{FF2B5EF4-FFF2-40B4-BE49-F238E27FC236}">
              <a16:creationId xmlns:a16="http://schemas.microsoft.com/office/drawing/2014/main" id="{00000000-0008-0000-0800-00000FE4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8854" name="Line 16">
          <a:extLst>
            <a:ext uri="{FF2B5EF4-FFF2-40B4-BE49-F238E27FC236}">
              <a16:creationId xmlns:a16="http://schemas.microsoft.com/office/drawing/2014/main" id="{00000000-0008-0000-0800-0000E6E5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8855" name="Line 17">
          <a:extLst>
            <a:ext uri="{FF2B5EF4-FFF2-40B4-BE49-F238E27FC236}">
              <a16:creationId xmlns:a16="http://schemas.microsoft.com/office/drawing/2014/main" id="{00000000-0008-0000-0800-0000E7E5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8856" name="Line 18">
          <a:extLst>
            <a:ext uri="{FF2B5EF4-FFF2-40B4-BE49-F238E27FC236}">
              <a16:creationId xmlns:a16="http://schemas.microsoft.com/office/drawing/2014/main" id="{00000000-0008-0000-0800-0000E8E5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8857" name="Line 19">
          <a:extLst>
            <a:ext uri="{FF2B5EF4-FFF2-40B4-BE49-F238E27FC236}">
              <a16:creationId xmlns:a16="http://schemas.microsoft.com/office/drawing/2014/main" id="{00000000-0008-0000-0800-0000E9E5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8388" name="Text Box 20">
          <a:extLst>
            <a:ext uri="{FF2B5EF4-FFF2-40B4-BE49-F238E27FC236}">
              <a16:creationId xmlns:a16="http://schemas.microsoft.com/office/drawing/2014/main" id="{00000000-0008-0000-0800-000014E4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8389" name="Text Box 21">
          <a:extLst>
            <a:ext uri="{FF2B5EF4-FFF2-40B4-BE49-F238E27FC236}">
              <a16:creationId xmlns:a16="http://schemas.microsoft.com/office/drawing/2014/main" id="{00000000-0008-0000-0800-000015E4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8390" name="Text Box 22">
          <a:extLst>
            <a:ext uri="{FF2B5EF4-FFF2-40B4-BE49-F238E27FC236}">
              <a16:creationId xmlns:a16="http://schemas.microsoft.com/office/drawing/2014/main" id="{00000000-0008-0000-0800-000016E4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8391" name="Text Box 23">
          <a:extLst>
            <a:ext uri="{FF2B5EF4-FFF2-40B4-BE49-F238E27FC236}">
              <a16:creationId xmlns:a16="http://schemas.microsoft.com/office/drawing/2014/main" id="{00000000-0008-0000-0800-000017E4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8392" name="Text Box 24">
          <a:extLst>
            <a:ext uri="{FF2B5EF4-FFF2-40B4-BE49-F238E27FC236}">
              <a16:creationId xmlns:a16="http://schemas.microsoft.com/office/drawing/2014/main" id="{00000000-0008-0000-0800-000018E4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8393" name="Text Box 25">
          <a:extLst>
            <a:ext uri="{FF2B5EF4-FFF2-40B4-BE49-F238E27FC236}">
              <a16:creationId xmlns:a16="http://schemas.microsoft.com/office/drawing/2014/main" id="{00000000-0008-0000-0800-000019E4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8394" name="Text Box 26">
          <a:extLst>
            <a:ext uri="{FF2B5EF4-FFF2-40B4-BE49-F238E27FC236}">
              <a16:creationId xmlns:a16="http://schemas.microsoft.com/office/drawing/2014/main" id="{00000000-0008-0000-0800-00001AE4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8395" name="Text Box 27">
          <a:extLst>
            <a:ext uri="{FF2B5EF4-FFF2-40B4-BE49-F238E27FC236}">
              <a16:creationId xmlns:a16="http://schemas.microsoft.com/office/drawing/2014/main" id="{00000000-0008-0000-0800-00001BE4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8396" name="Text Box 28">
          <a:extLst>
            <a:ext uri="{FF2B5EF4-FFF2-40B4-BE49-F238E27FC236}">
              <a16:creationId xmlns:a16="http://schemas.microsoft.com/office/drawing/2014/main" id="{00000000-0008-0000-0800-00001CE4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8397" name="Text Box 29">
          <a:extLst>
            <a:ext uri="{FF2B5EF4-FFF2-40B4-BE49-F238E27FC236}">
              <a16:creationId xmlns:a16="http://schemas.microsoft.com/office/drawing/2014/main" id="{00000000-0008-0000-0800-00001DE4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8398" name="Text Box 30">
          <a:extLst>
            <a:ext uri="{FF2B5EF4-FFF2-40B4-BE49-F238E27FC236}">
              <a16:creationId xmlns:a16="http://schemas.microsoft.com/office/drawing/2014/main" id="{00000000-0008-0000-0800-00001EE4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8399" name="Text Box 31">
          <a:extLst>
            <a:ext uri="{FF2B5EF4-FFF2-40B4-BE49-F238E27FC236}">
              <a16:creationId xmlns:a16="http://schemas.microsoft.com/office/drawing/2014/main" id="{00000000-0008-0000-0800-00001FE4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8400" name="Text Box 32">
          <a:extLst>
            <a:ext uri="{FF2B5EF4-FFF2-40B4-BE49-F238E27FC236}">
              <a16:creationId xmlns:a16="http://schemas.microsoft.com/office/drawing/2014/main" id="{00000000-0008-0000-0800-000020E4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8401" name="Text Box 33">
          <a:extLst>
            <a:ext uri="{FF2B5EF4-FFF2-40B4-BE49-F238E27FC236}">
              <a16:creationId xmlns:a16="http://schemas.microsoft.com/office/drawing/2014/main" id="{00000000-0008-0000-0800-000021E4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8402" name="Text Box 34">
          <a:extLst>
            <a:ext uri="{FF2B5EF4-FFF2-40B4-BE49-F238E27FC236}">
              <a16:creationId xmlns:a16="http://schemas.microsoft.com/office/drawing/2014/main" id="{00000000-0008-0000-0800-000022E4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8403" name="Text Box 35">
          <a:extLst>
            <a:ext uri="{FF2B5EF4-FFF2-40B4-BE49-F238E27FC236}">
              <a16:creationId xmlns:a16="http://schemas.microsoft.com/office/drawing/2014/main" id="{00000000-0008-0000-0800-000023E4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8404" name="Text Box 36">
          <a:extLst>
            <a:ext uri="{FF2B5EF4-FFF2-40B4-BE49-F238E27FC236}">
              <a16:creationId xmlns:a16="http://schemas.microsoft.com/office/drawing/2014/main" id="{00000000-0008-0000-0800-000024E4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8405" name="Text Box 37">
          <a:extLst>
            <a:ext uri="{FF2B5EF4-FFF2-40B4-BE49-F238E27FC236}">
              <a16:creationId xmlns:a16="http://schemas.microsoft.com/office/drawing/2014/main" id="{00000000-0008-0000-0800-000025E4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8406" name="Text Box 38">
          <a:extLst>
            <a:ext uri="{FF2B5EF4-FFF2-40B4-BE49-F238E27FC236}">
              <a16:creationId xmlns:a16="http://schemas.microsoft.com/office/drawing/2014/main" id="{00000000-0008-0000-0800-000026E4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8407" name="Text Box 39">
          <a:extLst>
            <a:ext uri="{FF2B5EF4-FFF2-40B4-BE49-F238E27FC236}">
              <a16:creationId xmlns:a16="http://schemas.microsoft.com/office/drawing/2014/main" id="{00000000-0008-0000-0800-000027E4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8408" name="Text Box 40">
          <a:extLst>
            <a:ext uri="{FF2B5EF4-FFF2-40B4-BE49-F238E27FC236}">
              <a16:creationId xmlns:a16="http://schemas.microsoft.com/office/drawing/2014/main" id="{00000000-0008-0000-0800-000028E4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8409" name="Text Box 41">
          <a:extLst>
            <a:ext uri="{FF2B5EF4-FFF2-40B4-BE49-F238E27FC236}">
              <a16:creationId xmlns:a16="http://schemas.microsoft.com/office/drawing/2014/main" id="{00000000-0008-0000-0800-000029E4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8410" name="Text Box 42">
          <a:extLst>
            <a:ext uri="{FF2B5EF4-FFF2-40B4-BE49-F238E27FC236}">
              <a16:creationId xmlns:a16="http://schemas.microsoft.com/office/drawing/2014/main" id="{00000000-0008-0000-0800-00002AE4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8411" name="Text Box 43">
          <a:extLst>
            <a:ext uri="{FF2B5EF4-FFF2-40B4-BE49-F238E27FC236}">
              <a16:creationId xmlns:a16="http://schemas.microsoft.com/office/drawing/2014/main" id="{00000000-0008-0000-0800-00002BE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8412" name="Text Box 44">
          <a:extLst>
            <a:ext uri="{FF2B5EF4-FFF2-40B4-BE49-F238E27FC236}">
              <a16:creationId xmlns:a16="http://schemas.microsoft.com/office/drawing/2014/main" id="{00000000-0008-0000-0800-00002CE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8413" name="Text Box 45">
          <a:extLst>
            <a:ext uri="{FF2B5EF4-FFF2-40B4-BE49-F238E27FC236}">
              <a16:creationId xmlns:a16="http://schemas.microsoft.com/office/drawing/2014/main" id="{00000000-0008-0000-0800-00002DE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8414" name="Text Box 46">
          <a:extLst>
            <a:ext uri="{FF2B5EF4-FFF2-40B4-BE49-F238E27FC236}">
              <a16:creationId xmlns:a16="http://schemas.microsoft.com/office/drawing/2014/main" id="{00000000-0008-0000-0800-00002EE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8415" name="Text Box 47">
          <a:extLst>
            <a:ext uri="{FF2B5EF4-FFF2-40B4-BE49-F238E27FC236}">
              <a16:creationId xmlns:a16="http://schemas.microsoft.com/office/drawing/2014/main" id="{00000000-0008-0000-0800-00002FE4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8416" name="Text Box 48">
          <a:extLst>
            <a:ext uri="{FF2B5EF4-FFF2-40B4-BE49-F238E27FC236}">
              <a16:creationId xmlns:a16="http://schemas.microsoft.com/office/drawing/2014/main" id="{00000000-0008-0000-0800-000030E4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8417" name="Text Box 49">
          <a:extLst>
            <a:ext uri="{FF2B5EF4-FFF2-40B4-BE49-F238E27FC236}">
              <a16:creationId xmlns:a16="http://schemas.microsoft.com/office/drawing/2014/main" id="{00000000-0008-0000-0800-000031E4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8418" name="Text Box 50">
          <a:extLst>
            <a:ext uri="{FF2B5EF4-FFF2-40B4-BE49-F238E27FC236}">
              <a16:creationId xmlns:a16="http://schemas.microsoft.com/office/drawing/2014/main" id="{00000000-0008-0000-0800-000032E4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8419" name="Text Box 51">
          <a:extLst>
            <a:ext uri="{FF2B5EF4-FFF2-40B4-BE49-F238E27FC236}">
              <a16:creationId xmlns:a16="http://schemas.microsoft.com/office/drawing/2014/main" id="{00000000-0008-0000-0800-000033E4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8420" name="Text Box 52">
          <a:extLst>
            <a:ext uri="{FF2B5EF4-FFF2-40B4-BE49-F238E27FC236}">
              <a16:creationId xmlns:a16="http://schemas.microsoft.com/office/drawing/2014/main" id="{00000000-0008-0000-0800-000034E4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8421" name="Text Box 53">
          <a:extLst>
            <a:ext uri="{FF2B5EF4-FFF2-40B4-BE49-F238E27FC236}">
              <a16:creationId xmlns:a16="http://schemas.microsoft.com/office/drawing/2014/main" id="{00000000-0008-0000-0800-000035E4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8422" name="Text Box 54">
          <a:extLst>
            <a:ext uri="{FF2B5EF4-FFF2-40B4-BE49-F238E27FC236}">
              <a16:creationId xmlns:a16="http://schemas.microsoft.com/office/drawing/2014/main" id="{00000000-0008-0000-0800-000036E4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8423" name="Text Box 55">
          <a:extLst>
            <a:ext uri="{FF2B5EF4-FFF2-40B4-BE49-F238E27FC236}">
              <a16:creationId xmlns:a16="http://schemas.microsoft.com/office/drawing/2014/main" id="{00000000-0008-0000-0800-000037E4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8424" name="Text Box 56">
          <a:extLst>
            <a:ext uri="{FF2B5EF4-FFF2-40B4-BE49-F238E27FC236}">
              <a16:creationId xmlns:a16="http://schemas.microsoft.com/office/drawing/2014/main" id="{00000000-0008-0000-0800-000038E4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8425" name="Text Box 57">
          <a:extLst>
            <a:ext uri="{FF2B5EF4-FFF2-40B4-BE49-F238E27FC236}">
              <a16:creationId xmlns:a16="http://schemas.microsoft.com/office/drawing/2014/main" id="{00000000-0008-0000-0800-000039E4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8426" name="Text Box 58">
          <a:extLst>
            <a:ext uri="{FF2B5EF4-FFF2-40B4-BE49-F238E27FC236}">
              <a16:creationId xmlns:a16="http://schemas.microsoft.com/office/drawing/2014/main" id="{00000000-0008-0000-0800-00003AE4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8427" name="Text Box 59">
          <a:extLst>
            <a:ext uri="{FF2B5EF4-FFF2-40B4-BE49-F238E27FC236}">
              <a16:creationId xmlns:a16="http://schemas.microsoft.com/office/drawing/2014/main" id="{00000000-0008-0000-0800-00003BE4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8428" name="Text Box 60">
          <a:extLst>
            <a:ext uri="{FF2B5EF4-FFF2-40B4-BE49-F238E27FC236}">
              <a16:creationId xmlns:a16="http://schemas.microsoft.com/office/drawing/2014/main" id="{00000000-0008-0000-0800-00003CE4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8429" name="Text Box 61">
          <a:extLst>
            <a:ext uri="{FF2B5EF4-FFF2-40B4-BE49-F238E27FC236}">
              <a16:creationId xmlns:a16="http://schemas.microsoft.com/office/drawing/2014/main" id="{00000000-0008-0000-0800-00003DE4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8430" name="Text Box 62">
          <a:extLst>
            <a:ext uri="{FF2B5EF4-FFF2-40B4-BE49-F238E27FC236}">
              <a16:creationId xmlns:a16="http://schemas.microsoft.com/office/drawing/2014/main" id="{00000000-0008-0000-0800-00003EE4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8431" name="Text Box 63">
          <a:extLst>
            <a:ext uri="{FF2B5EF4-FFF2-40B4-BE49-F238E27FC236}">
              <a16:creationId xmlns:a16="http://schemas.microsoft.com/office/drawing/2014/main" id="{00000000-0008-0000-0800-00003FE4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8432" name="Text Box 64">
          <a:extLst>
            <a:ext uri="{FF2B5EF4-FFF2-40B4-BE49-F238E27FC236}">
              <a16:creationId xmlns:a16="http://schemas.microsoft.com/office/drawing/2014/main" id="{00000000-0008-0000-0800-000040E4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8433" name="Text Box 65">
          <a:extLst>
            <a:ext uri="{FF2B5EF4-FFF2-40B4-BE49-F238E27FC236}">
              <a16:creationId xmlns:a16="http://schemas.microsoft.com/office/drawing/2014/main" id="{00000000-0008-0000-0800-000041E4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8434" name="Text Box 66">
          <a:extLst>
            <a:ext uri="{FF2B5EF4-FFF2-40B4-BE49-F238E27FC236}">
              <a16:creationId xmlns:a16="http://schemas.microsoft.com/office/drawing/2014/main" id="{00000000-0008-0000-0800-000042E4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8435" name="Text Box 67">
          <a:extLst>
            <a:ext uri="{FF2B5EF4-FFF2-40B4-BE49-F238E27FC236}">
              <a16:creationId xmlns:a16="http://schemas.microsoft.com/office/drawing/2014/main" id="{00000000-0008-0000-0800-000043E4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9863" name="Line 1">
          <a:extLst>
            <a:ext uri="{FF2B5EF4-FFF2-40B4-BE49-F238E27FC236}">
              <a16:creationId xmlns:a16="http://schemas.microsoft.com/office/drawing/2014/main" id="{00000000-0008-0000-0900-0000D7E9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9864" name="Line 2">
          <a:extLst>
            <a:ext uri="{FF2B5EF4-FFF2-40B4-BE49-F238E27FC236}">
              <a16:creationId xmlns:a16="http://schemas.microsoft.com/office/drawing/2014/main" id="{00000000-0008-0000-0900-0000D8E9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9865" name="Line 3">
          <a:extLst>
            <a:ext uri="{FF2B5EF4-FFF2-40B4-BE49-F238E27FC236}">
              <a16:creationId xmlns:a16="http://schemas.microsoft.com/office/drawing/2014/main" id="{00000000-0008-0000-0900-0000D9E9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9866" name="Line 4">
          <a:extLst>
            <a:ext uri="{FF2B5EF4-FFF2-40B4-BE49-F238E27FC236}">
              <a16:creationId xmlns:a16="http://schemas.microsoft.com/office/drawing/2014/main" id="{00000000-0008-0000-0900-0000DAE9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9397" name="Text Box 5">
          <a:extLst>
            <a:ext uri="{FF2B5EF4-FFF2-40B4-BE49-F238E27FC236}">
              <a16:creationId xmlns:a16="http://schemas.microsoft.com/office/drawing/2014/main" id="{00000000-0008-0000-0900-000005E8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9398" name="Text Box 6">
          <a:extLst>
            <a:ext uri="{FF2B5EF4-FFF2-40B4-BE49-F238E27FC236}">
              <a16:creationId xmlns:a16="http://schemas.microsoft.com/office/drawing/2014/main" id="{00000000-0008-0000-0900-000006E8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9869" name="Line 7">
          <a:extLst>
            <a:ext uri="{FF2B5EF4-FFF2-40B4-BE49-F238E27FC236}">
              <a16:creationId xmlns:a16="http://schemas.microsoft.com/office/drawing/2014/main" id="{00000000-0008-0000-0900-0000DDE9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9870" name="Line 8">
          <a:extLst>
            <a:ext uri="{FF2B5EF4-FFF2-40B4-BE49-F238E27FC236}">
              <a16:creationId xmlns:a16="http://schemas.microsoft.com/office/drawing/2014/main" id="{00000000-0008-0000-0900-0000DEE9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9871" name="Line 9">
          <a:extLst>
            <a:ext uri="{FF2B5EF4-FFF2-40B4-BE49-F238E27FC236}">
              <a16:creationId xmlns:a16="http://schemas.microsoft.com/office/drawing/2014/main" id="{00000000-0008-0000-0900-0000DFE9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9402" name="Text Box 10">
          <a:extLst>
            <a:ext uri="{FF2B5EF4-FFF2-40B4-BE49-F238E27FC236}">
              <a16:creationId xmlns:a16="http://schemas.microsoft.com/office/drawing/2014/main" id="{00000000-0008-0000-0900-00000AE8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9873" name="Text Box 11">
          <a:extLst>
            <a:ext uri="{FF2B5EF4-FFF2-40B4-BE49-F238E27FC236}">
              <a16:creationId xmlns:a16="http://schemas.microsoft.com/office/drawing/2014/main" id="{00000000-0008-0000-0900-0000E1E9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9404" name="Text Box 12">
          <a:extLst>
            <a:ext uri="{FF2B5EF4-FFF2-40B4-BE49-F238E27FC236}">
              <a16:creationId xmlns:a16="http://schemas.microsoft.com/office/drawing/2014/main" id="{00000000-0008-0000-0900-00000CE8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9405" name="Text Box 13">
          <a:extLst>
            <a:ext uri="{FF2B5EF4-FFF2-40B4-BE49-F238E27FC236}">
              <a16:creationId xmlns:a16="http://schemas.microsoft.com/office/drawing/2014/main" id="{00000000-0008-0000-0900-00000DE8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9876" name="Line 14">
          <a:extLst>
            <a:ext uri="{FF2B5EF4-FFF2-40B4-BE49-F238E27FC236}">
              <a16:creationId xmlns:a16="http://schemas.microsoft.com/office/drawing/2014/main" id="{00000000-0008-0000-0900-0000E4E9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9407" name="Text Box 15">
          <a:extLst>
            <a:ext uri="{FF2B5EF4-FFF2-40B4-BE49-F238E27FC236}">
              <a16:creationId xmlns:a16="http://schemas.microsoft.com/office/drawing/2014/main" id="{00000000-0008-0000-0900-00000FE8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9878" name="Line 16">
          <a:extLst>
            <a:ext uri="{FF2B5EF4-FFF2-40B4-BE49-F238E27FC236}">
              <a16:creationId xmlns:a16="http://schemas.microsoft.com/office/drawing/2014/main" id="{00000000-0008-0000-0900-0000E6E9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9879" name="Line 17">
          <a:extLst>
            <a:ext uri="{FF2B5EF4-FFF2-40B4-BE49-F238E27FC236}">
              <a16:creationId xmlns:a16="http://schemas.microsoft.com/office/drawing/2014/main" id="{00000000-0008-0000-0900-0000E7E9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9880" name="Line 18">
          <a:extLst>
            <a:ext uri="{FF2B5EF4-FFF2-40B4-BE49-F238E27FC236}">
              <a16:creationId xmlns:a16="http://schemas.microsoft.com/office/drawing/2014/main" id="{00000000-0008-0000-0900-0000E8E9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9881" name="Line 19">
          <a:extLst>
            <a:ext uri="{FF2B5EF4-FFF2-40B4-BE49-F238E27FC236}">
              <a16:creationId xmlns:a16="http://schemas.microsoft.com/office/drawing/2014/main" id="{00000000-0008-0000-0900-0000E9E9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9412" name="Text Box 20">
          <a:extLst>
            <a:ext uri="{FF2B5EF4-FFF2-40B4-BE49-F238E27FC236}">
              <a16:creationId xmlns:a16="http://schemas.microsoft.com/office/drawing/2014/main" id="{00000000-0008-0000-0900-000014E8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9413" name="Text Box 21">
          <a:extLst>
            <a:ext uri="{FF2B5EF4-FFF2-40B4-BE49-F238E27FC236}">
              <a16:creationId xmlns:a16="http://schemas.microsoft.com/office/drawing/2014/main" id="{00000000-0008-0000-0900-000015E8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9414" name="Text Box 22">
          <a:extLst>
            <a:ext uri="{FF2B5EF4-FFF2-40B4-BE49-F238E27FC236}">
              <a16:creationId xmlns:a16="http://schemas.microsoft.com/office/drawing/2014/main" id="{00000000-0008-0000-0900-000016E8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9415" name="Text Box 23">
          <a:extLst>
            <a:ext uri="{FF2B5EF4-FFF2-40B4-BE49-F238E27FC236}">
              <a16:creationId xmlns:a16="http://schemas.microsoft.com/office/drawing/2014/main" id="{00000000-0008-0000-0900-000017E8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9416" name="Text Box 24">
          <a:extLst>
            <a:ext uri="{FF2B5EF4-FFF2-40B4-BE49-F238E27FC236}">
              <a16:creationId xmlns:a16="http://schemas.microsoft.com/office/drawing/2014/main" id="{00000000-0008-0000-0900-000018E8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9417" name="Text Box 25">
          <a:extLst>
            <a:ext uri="{FF2B5EF4-FFF2-40B4-BE49-F238E27FC236}">
              <a16:creationId xmlns:a16="http://schemas.microsoft.com/office/drawing/2014/main" id="{00000000-0008-0000-0900-000019E8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9418" name="Text Box 26">
          <a:extLst>
            <a:ext uri="{FF2B5EF4-FFF2-40B4-BE49-F238E27FC236}">
              <a16:creationId xmlns:a16="http://schemas.microsoft.com/office/drawing/2014/main" id="{00000000-0008-0000-0900-00001AE8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9419" name="Text Box 27">
          <a:extLst>
            <a:ext uri="{FF2B5EF4-FFF2-40B4-BE49-F238E27FC236}">
              <a16:creationId xmlns:a16="http://schemas.microsoft.com/office/drawing/2014/main" id="{00000000-0008-0000-0900-00001BE8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9420" name="Text Box 28">
          <a:extLst>
            <a:ext uri="{FF2B5EF4-FFF2-40B4-BE49-F238E27FC236}">
              <a16:creationId xmlns:a16="http://schemas.microsoft.com/office/drawing/2014/main" id="{00000000-0008-0000-0900-00001CE8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9421" name="Text Box 29">
          <a:extLst>
            <a:ext uri="{FF2B5EF4-FFF2-40B4-BE49-F238E27FC236}">
              <a16:creationId xmlns:a16="http://schemas.microsoft.com/office/drawing/2014/main" id="{00000000-0008-0000-0900-00001DE8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9422" name="Text Box 30">
          <a:extLst>
            <a:ext uri="{FF2B5EF4-FFF2-40B4-BE49-F238E27FC236}">
              <a16:creationId xmlns:a16="http://schemas.microsoft.com/office/drawing/2014/main" id="{00000000-0008-0000-0900-00001EE8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9423" name="Text Box 31">
          <a:extLst>
            <a:ext uri="{FF2B5EF4-FFF2-40B4-BE49-F238E27FC236}">
              <a16:creationId xmlns:a16="http://schemas.microsoft.com/office/drawing/2014/main" id="{00000000-0008-0000-0900-00001FE8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9424" name="Text Box 32">
          <a:extLst>
            <a:ext uri="{FF2B5EF4-FFF2-40B4-BE49-F238E27FC236}">
              <a16:creationId xmlns:a16="http://schemas.microsoft.com/office/drawing/2014/main" id="{00000000-0008-0000-0900-000020E8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9425" name="Text Box 33">
          <a:extLst>
            <a:ext uri="{FF2B5EF4-FFF2-40B4-BE49-F238E27FC236}">
              <a16:creationId xmlns:a16="http://schemas.microsoft.com/office/drawing/2014/main" id="{00000000-0008-0000-0900-000021E8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9426" name="Text Box 34">
          <a:extLst>
            <a:ext uri="{FF2B5EF4-FFF2-40B4-BE49-F238E27FC236}">
              <a16:creationId xmlns:a16="http://schemas.microsoft.com/office/drawing/2014/main" id="{00000000-0008-0000-0900-000022E8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9427" name="Text Box 35">
          <a:extLst>
            <a:ext uri="{FF2B5EF4-FFF2-40B4-BE49-F238E27FC236}">
              <a16:creationId xmlns:a16="http://schemas.microsoft.com/office/drawing/2014/main" id="{00000000-0008-0000-0900-000023E8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9428" name="Text Box 36">
          <a:extLst>
            <a:ext uri="{FF2B5EF4-FFF2-40B4-BE49-F238E27FC236}">
              <a16:creationId xmlns:a16="http://schemas.microsoft.com/office/drawing/2014/main" id="{00000000-0008-0000-0900-000024E8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9429" name="Text Box 37">
          <a:extLst>
            <a:ext uri="{FF2B5EF4-FFF2-40B4-BE49-F238E27FC236}">
              <a16:creationId xmlns:a16="http://schemas.microsoft.com/office/drawing/2014/main" id="{00000000-0008-0000-0900-000025E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9430" name="Text Box 38">
          <a:extLst>
            <a:ext uri="{FF2B5EF4-FFF2-40B4-BE49-F238E27FC236}">
              <a16:creationId xmlns:a16="http://schemas.microsoft.com/office/drawing/2014/main" id="{00000000-0008-0000-0900-000026E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9431" name="Text Box 39">
          <a:extLst>
            <a:ext uri="{FF2B5EF4-FFF2-40B4-BE49-F238E27FC236}">
              <a16:creationId xmlns:a16="http://schemas.microsoft.com/office/drawing/2014/main" id="{00000000-0008-0000-0900-000027E8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9432" name="Text Box 40">
          <a:extLst>
            <a:ext uri="{FF2B5EF4-FFF2-40B4-BE49-F238E27FC236}">
              <a16:creationId xmlns:a16="http://schemas.microsoft.com/office/drawing/2014/main" id="{00000000-0008-0000-0900-000028E8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9433" name="Text Box 41">
          <a:extLst>
            <a:ext uri="{FF2B5EF4-FFF2-40B4-BE49-F238E27FC236}">
              <a16:creationId xmlns:a16="http://schemas.microsoft.com/office/drawing/2014/main" id="{00000000-0008-0000-0900-000029E8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9434" name="Text Box 42">
          <a:extLst>
            <a:ext uri="{FF2B5EF4-FFF2-40B4-BE49-F238E27FC236}">
              <a16:creationId xmlns:a16="http://schemas.microsoft.com/office/drawing/2014/main" id="{00000000-0008-0000-0900-00002AE8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9435" name="Text Box 43">
          <a:extLst>
            <a:ext uri="{FF2B5EF4-FFF2-40B4-BE49-F238E27FC236}">
              <a16:creationId xmlns:a16="http://schemas.microsoft.com/office/drawing/2014/main" id="{00000000-0008-0000-0900-00002BE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9436" name="Text Box 44">
          <a:extLst>
            <a:ext uri="{FF2B5EF4-FFF2-40B4-BE49-F238E27FC236}">
              <a16:creationId xmlns:a16="http://schemas.microsoft.com/office/drawing/2014/main" id="{00000000-0008-0000-0900-00002CE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9437" name="Text Box 45">
          <a:extLst>
            <a:ext uri="{FF2B5EF4-FFF2-40B4-BE49-F238E27FC236}">
              <a16:creationId xmlns:a16="http://schemas.microsoft.com/office/drawing/2014/main" id="{00000000-0008-0000-0900-00002DE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9438" name="Text Box 46">
          <a:extLst>
            <a:ext uri="{FF2B5EF4-FFF2-40B4-BE49-F238E27FC236}">
              <a16:creationId xmlns:a16="http://schemas.microsoft.com/office/drawing/2014/main" id="{00000000-0008-0000-0900-00002EE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9439" name="Text Box 47">
          <a:extLst>
            <a:ext uri="{FF2B5EF4-FFF2-40B4-BE49-F238E27FC236}">
              <a16:creationId xmlns:a16="http://schemas.microsoft.com/office/drawing/2014/main" id="{00000000-0008-0000-0900-00002FE8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9440" name="Text Box 48">
          <a:extLst>
            <a:ext uri="{FF2B5EF4-FFF2-40B4-BE49-F238E27FC236}">
              <a16:creationId xmlns:a16="http://schemas.microsoft.com/office/drawing/2014/main" id="{00000000-0008-0000-0900-000030E8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9441" name="Text Box 49">
          <a:extLst>
            <a:ext uri="{FF2B5EF4-FFF2-40B4-BE49-F238E27FC236}">
              <a16:creationId xmlns:a16="http://schemas.microsoft.com/office/drawing/2014/main" id="{00000000-0008-0000-0900-000031E8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9442" name="Text Box 50">
          <a:extLst>
            <a:ext uri="{FF2B5EF4-FFF2-40B4-BE49-F238E27FC236}">
              <a16:creationId xmlns:a16="http://schemas.microsoft.com/office/drawing/2014/main" id="{00000000-0008-0000-0900-000032E8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9443" name="Text Box 51">
          <a:extLst>
            <a:ext uri="{FF2B5EF4-FFF2-40B4-BE49-F238E27FC236}">
              <a16:creationId xmlns:a16="http://schemas.microsoft.com/office/drawing/2014/main" id="{00000000-0008-0000-0900-000033E8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9444" name="Text Box 52">
          <a:extLst>
            <a:ext uri="{FF2B5EF4-FFF2-40B4-BE49-F238E27FC236}">
              <a16:creationId xmlns:a16="http://schemas.microsoft.com/office/drawing/2014/main" id="{00000000-0008-0000-0900-000034E8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9445" name="Text Box 53">
          <a:extLst>
            <a:ext uri="{FF2B5EF4-FFF2-40B4-BE49-F238E27FC236}">
              <a16:creationId xmlns:a16="http://schemas.microsoft.com/office/drawing/2014/main" id="{00000000-0008-0000-0900-000035E8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9446" name="Text Box 54">
          <a:extLst>
            <a:ext uri="{FF2B5EF4-FFF2-40B4-BE49-F238E27FC236}">
              <a16:creationId xmlns:a16="http://schemas.microsoft.com/office/drawing/2014/main" id="{00000000-0008-0000-0900-000036E8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9447" name="Text Box 55">
          <a:extLst>
            <a:ext uri="{FF2B5EF4-FFF2-40B4-BE49-F238E27FC236}">
              <a16:creationId xmlns:a16="http://schemas.microsoft.com/office/drawing/2014/main" id="{00000000-0008-0000-0900-000037E8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9448" name="Text Box 56">
          <a:extLst>
            <a:ext uri="{FF2B5EF4-FFF2-40B4-BE49-F238E27FC236}">
              <a16:creationId xmlns:a16="http://schemas.microsoft.com/office/drawing/2014/main" id="{00000000-0008-0000-0900-000038E8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9449" name="Text Box 57">
          <a:extLst>
            <a:ext uri="{FF2B5EF4-FFF2-40B4-BE49-F238E27FC236}">
              <a16:creationId xmlns:a16="http://schemas.microsoft.com/office/drawing/2014/main" id="{00000000-0008-0000-0900-000039E8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9450" name="Text Box 58">
          <a:extLst>
            <a:ext uri="{FF2B5EF4-FFF2-40B4-BE49-F238E27FC236}">
              <a16:creationId xmlns:a16="http://schemas.microsoft.com/office/drawing/2014/main" id="{00000000-0008-0000-0900-00003AE8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9451" name="Text Box 59">
          <a:extLst>
            <a:ext uri="{FF2B5EF4-FFF2-40B4-BE49-F238E27FC236}">
              <a16:creationId xmlns:a16="http://schemas.microsoft.com/office/drawing/2014/main" id="{00000000-0008-0000-0900-00003BE8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9452" name="Text Box 60">
          <a:extLst>
            <a:ext uri="{FF2B5EF4-FFF2-40B4-BE49-F238E27FC236}">
              <a16:creationId xmlns:a16="http://schemas.microsoft.com/office/drawing/2014/main" id="{00000000-0008-0000-0900-00003CE8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9453" name="Text Box 61">
          <a:extLst>
            <a:ext uri="{FF2B5EF4-FFF2-40B4-BE49-F238E27FC236}">
              <a16:creationId xmlns:a16="http://schemas.microsoft.com/office/drawing/2014/main" id="{00000000-0008-0000-0900-00003DE8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9454" name="Text Box 62">
          <a:extLst>
            <a:ext uri="{FF2B5EF4-FFF2-40B4-BE49-F238E27FC236}">
              <a16:creationId xmlns:a16="http://schemas.microsoft.com/office/drawing/2014/main" id="{00000000-0008-0000-0900-00003EE8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9455" name="Text Box 63">
          <a:extLst>
            <a:ext uri="{FF2B5EF4-FFF2-40B4-BE49-F238E27FC236}">
              <a16:creationId xmlns:a16="http://schemas.microsoft.com/office/drawing/2014/main" id="{00000000-0008-0000-0900-00003FE8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9456" name="Text Box 64">
          <a:extLst>
            <a:ext uri="{FF2B5EF4-FFF2-40B4-BE49-F238E27FC236}">
              <a16:creationId xmlns:a16="http://schemas.microsoft.com/office/drawing/2014/main" id="{00000000-0008-0000-0900-000040E8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9457" name="Text Box 65">
          <a:extLst>
            <a:ext uri="{FF2B5EF4-FFF2-40B4-BE49-F238E27FC236}">
              <a16:creationId xmlns:a16="http://schemas.microsoft.com/office/drawing/2014/main" id="{00000000-0008-0000-0900-000041E8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9458" name="Text Box 66">
          <a:extLst>
            <a:ext uri="{FF2B5EF4-FFF2-40B4-BE49-F238E27FC236}">
              <a16:creationId xmlns:a16="http://schemas.microsoft.com/office/drawing/2014/main" id="{00000000-0008-0000-0900-000042E8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9459" name="Text Box 67">
          <a:extLst>
            <a:ext uri="{FF2B5EF4-FFF2-40B4-BE49-F238E27FC236}">
              <a16:creationId xmlns:a16="http://schemas.microsoft.com/office/drawing/2014/main" id="{00000000-0008-0000-0900-000043E8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0887" name="Line 1">
          <a:extLst>
            <a:ext uri="{FF2B5EF4-FFF2-40B4-BE49-F238E27FC236}">
              <a16:creationId xmlns:a16="http://schemas.microsoft.com/office/drawing/2014/main" id="{00000000-0008-0000-0A00-0000D7ED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0888" name="Line 2">
          <a:extLst>
            <a:ext uri="{FF2B5EF4-FFF2-40B4-BE49-F238E27FC236}">
              <a16:creationId xmlns:a16="http://schemas.microsoft.com/office/drawing/2014/main" id="{00000000-0008-0000-0A00-0000D8ED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0889" name="Line 3">
          <a:extLst>
            <a:ext uri="{FF2B5EF4-FFF2-40B4-BE49-F238E27FC236}">
              <a16:creationId xmlns:a16="http://schemas.microsoft.com/office/drawing/2014/main" id="{00000000-0008-0000-0A00-0000D9ED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0890" name="Line 4">
          <a:extLst>
            <a:ext uri="{FF2B5EF4-FFF2-40B4-BE49-F238E27FC236}">
              <a16:creationId xmlns:a16="http://schemas.microsoft.com/office/drawing/2014/main" id="{00000000-0008-0000-0A00-0000DAED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0421" name="Text Box 5">
          <a:extLst>
            <a:ext uri="{FF2B5EF4-FFF2-40B4-BE49-F238E27FC236}">
              <a16:creationId xmlns:a16="http://schemas.microsoft.com/office/drawing/2014/main" id="{00000000-0008-0000-0A00-000005EC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0422" name="Text Box 6">
          <a:extLst>
            <a:ext uri="{FF2B5EF4-FFF2-40B4-BE49-F238E27FC236}">
              <a16:creationId xmlns:a16="http://schemas.microsoft.com/office/drawing/2014/main" id="{00000000-0008-0000-0A00-000006EC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0893" name="Line 7">
          <a:extLst>
            <a:ext uri="{FF2B5EF4-FFF2-40B4-BE49-F238E27FC236}">
              <a16:creationId xmlns:a16="http://schemas.microsoft.com/office/drawing/2014/main" id="{00000000-0008-0000-0A00-0000DDED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0894" name="Line 8">
          <a:extLst>
            <a:ext uri="{FF2B5EF4-FFF2-40B4-BE49-F238E27FC236}">
              <a16:creationId xmlns:a16="http://schemas.microsoft.com/office/drawing/2014/main" id="{00000000-0008-0000-0A00-0000DEED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0895" name="Line 9">
          <a:extLst>
            <a:ext uri="{FF2B5EF4-FFF2-40B4-BE49-F238E27FC236}">
              <a16:creationId xmlns:a16="http://schemas.microsoft.com/office/drawing/2014/main" id="{00000000-0008-0000-0A00-0000DFED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0426" name="Text Box 10">
          <a:extLst>
            <a:ext uri="{FF2B5EF4-FFF2-40B4-BE49-F238E27FC236}">
              <a16:creationId xmlns:a16="http://schemas.microsoft.com/office/drawing/2014/main" id="{00000000-0008-0000-0A00-00000AEC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0897" name="Text Box 11">
          <a:extLst>
            <a:ext uri="{FF2B5EF4-FFF2-40B4-BE49-F238E27FC236}">
              <a16:creationId xmlns:a16="http://schemas.microsoft.com/office/drawing/2014/main" id="{00000000-0008-0000-0A00-0000E1ED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0428" name="Text Box 12">
          <a:extLst>
            <a:ext uri="{FF2B5EF4-FFF2-40B4-BE49-F238E27FC236}">
              <a16:creationId xmlns:a16="http://schemas.microsoft.com/office/drawing/2014/main" id="{00000000-0008-0000-0A00-00000CEC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0429" name="Text Box 13">
          <a:extLst>
            <a:ext uri="{FF2B5EF4-FFF2-40B4-BE49-F238E27FC236}">
              <a16:creationId xmlns:a16="http://schemas.microsoft.com/office/drawing/2014/main" id="{00000000-0008-0000-0A00-00000DEC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0900" name="Line 14">
          <a:extLst>
            <a:ext uri="{FF2B5EF4-FFF2-40B4-BE49-F238E27FC236}">
              <a16:creationId xmlns:a16="http://schemas.microsoft.com/office/drawing/2014/main" id="{00000000-0008-0000-0A00-0000E4ED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0431" name="Text Box 15">
          <a:extLst>
            <a:ext uri="{FF2B5EF4-FFF2-40B4-BE49-F238E27FC236}">
              <a16:creationId xmlns:a16="http://schemas.microsoft.com/office/drawing/2014/main" id="{00000000-0008-0000-0A00-00000FEC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0902" name="Line 16">
          <a:extLst>
            <a:ext uri="{FF2B5EF4-FFF2-40B4-BE49-F238E27FC236}">
              <a16:creationId xmlns:a16="http://schemas.microsoft.com/office/drawing/2014/main" id="{00000000-0008-0000-0A00-0000E6ED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0903" name="Line 17">
          <a:extLst>
            <a:ext uri="{FF2B5EF4-FFF2-40B4-BE49-F238E27FC236}">
              <a16:creationId xmlns:a16="http://schemas.microsoft.com/office/drawing/2014/main" id="{00000000-0008-0000-0A00-0000E7ED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0904" name="Line 18">
          <a:extLst>
            <a:ext uri="{FF2B5EF4-FFF2-40B4-BE49-F238E27FC236}">
              <a16:creationId xmlns:a16="http://schemas.microsoft.com/office/drawing/2014/main" id="{00000000-0008-0000-0A00-0000E8ED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0905" name="Line 19">
          <a:extLst>
            <a:ext uri="{FF2B5EF4-FFF2-40B4-BE49-F238E27FC236}">
              <a16:creationId xmlns:a16="http://schemas.microsoft.com/office/drawing/2014/main" id="{00000000-0008-0000-0A00-0000E9ED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0436" name="Text Box 20">
          <a:extLst>
            <a:ext uri="{FF2B5EF4-FFF2-40B4-BE49-F238E27FC236}">
              <a16:creationId xmlns:a16="http://schemas.microsoft.com/office/drawing/2014/main" id="{00000000-0008-0000-0A00-000014EC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0437" name="Text Box 21">
          <a:extLst>
            <a:ext uri="{FF2B5EF4-FFF2-40B4-BE49-F238E27FC236}">
              <a16:creationId xmlns:a16="http://schemas.microsoft.com/office/drawing/2014/main" id="{00000000-0008-0000-0A00-000015EC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0438" name="Text Box 22">
          <a:extLst>
            <a:ext uri="{FF2B5EF4-FFF2-40B4-BE49-F238E27FC236}">
              <a16:creationId xmlns:a16="http://schemas.microsoft.com/office/drawing/2014/main" id="{00000000-0008-0000-0A00-000016EC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0439" name="Text Box 23">
          <a:extLst>
            <a:ext uri="{FF2B5EF4-FFF2-40B4-BE49-F238E27FC236}">
              <a16:creationId xmlns:a16="http://schemas.microsoft.com/office/drawing/2014/main" id="{00000000-0008-0000-0A00-000017EC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0440" name="Text Box 24">
          <a:extLst>
            <a:ext uri="{FF2B5EF4-FFF2-40B4-BE49-F238E27FC236}">
              <a16:creationId xmlns:a16="http://schemas.microsoft.com/office/drawing/2014/main" id="{00000000-0008-0000-0A00-000018EC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0441" name="Text Box 25">
          <a:extLst>
            <a:ext uri="{FF2B5EF4-FFF2-40B4-BE49-F238E27FC236}">
              <a16:creationId xmlns:a16="http://schemas.microsoft.com/office/drawing/2014/main" id="{00000000-0008-0000-0A00-000019EC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0442" name="Text Box 26">
          <a:extLst>
            <a:ext uri="{FF2B5EF4-FFF2-40B4-BE49-F238E27FC236}">
              <a16:creationId xmlns:a16="http://schemas.microsoft.com/office/drawing/2014/main" id="{00000000-0008-0000-0A00-00001AEC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0443" name="Text Box 27">
          <a:extLst>
            <a:ext uri="{FF2B5EF4-FFF2-40B4-BE49-F238E27FC236}">
              <a16:creationId xmlns:a16="http://schemas.microsoft.com/office/drawing/2014/main" id="{00000000-0008-0000-0A00-00001BEC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0444" name="Text Box 28">
          <a:extLst>
            <a:ext uri="{FF2B5EF4-FFF2-40B4-BE49-F238E27FC236}">
              <a16:creationId xmlns:a16="http://schemas.microsoft.com/office/drawing/2014/main" id="{00000000-0008-0000-0A00-00001CEC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0445" name="Text Box 29">
          <a:extLst>
            <a:ext uri="{FF2B5EF4-FFF2-40B4-BE49-F238E27FC236}">
              <a16:creationId xmlns:a16="http://schemas.microsoft.com/office/drawing/2014/main" id="{00000000-0008-0000-0A00-00001DEC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0446" name="Text Box 30">
          <a:extLst>
            <a:ext uri="{FF2B5EF4-FFF2-40B4-BE49-F238E27FC236}">
              <a16:creationId xmlns:a16="http://schemas.microsoft.com/office/drawing/2014/main" id="{00000000-0008-0000-0A00-00001EEC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0447" name="Text Box 31">
          <a:extLst>
            <a:ext uri="{FF2B5EF4-FFF2-40B4-BE49-F238E27FC236}">
              <a16:creationId xmlns:a16="http://schemas.microsoft.com/office/drawing/2014/main" id="{00000000-0008-0000-0A00-00001FEC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0448" name="Text Box 32">
          <a:extLst>
            <a:ext uri="{FF2B5EF4-FFF2-40B4-BE49-F238E27FC236}">
              <a16:creationId xmlns:a16="http://schemas.microsoft.com/office/drawing/2014/main" id="{00000000-0008-0000-0A00-000020EC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0449" name="Text Box 33">
          <a:extLst>
            <a:ext uri="{FF2B5EF4-FFF2-40B4-BE49-F238E27FC236}">
              <a16:creationId xmlns:a16="http://schemas.microsoft.com/office/drawing/2014/main" id="{00000000-0008-0000-0A00-000021EC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0450" name="Text Box 34">
          <a:extLst>
            <a:ext uri="{FF2B5EF4-FFF2-40B4-BE49-F238E27FC236}">
              <a16:creationId xmlns:a16="http://schemas.microsoft.com/office/drawing/2014/main" id="{00000000-0008-0000-0A00-000022EC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0451" name="Text Box 35">
          <a:extLst>
            <a:ext uri="{FF2B5EF4-FFF2-40B4-BE49-F238E27FC236}">
              <a16:creationId xmlns:a16="http://schemas.microsoft.com/office/drawing/2014/main" id="{00000000-0008-0000-0A00-000023EC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0452" name="Text Box 36">
          <a:extLst>
            <a:ext uri="{FF2B5EF4-FFF2-40B4-BE49-F238E27FC236}">
              <a16:creationId xmlns:a16="http://schemas.microsoft.com/office/drawing/2014/main" id="{00000000-0008-0000-0A00-000024EC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0453" name="Text Box 37">
          <a:extLst>
            <a:ext uri="{FF2B5EF4-FFF2-40B4-BE49-F238E27FC236}">
              <a16:creationId xmlns:a16="http://schemas.microsoft.com/office/drawing/2014/main" id="{00000000-0008-0000-0A00-000025E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0454" name="Text Box 38">
          <a:extLst>
            <a:ext uri="{FF2B5EF4-FFF2-40B4-BE49-F238E27FC236}">
              <a16:creationId xmlns:a16="http://schemas.microsoft.com/office/drawing/2014/main" id="{00000000-0008-0000-0A00-000026E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0455" name="Text Box 39">
          <a:extLst>
            <a:ext uri="{FF2B5EF4-FFF2-40B4-BE49-F238E27FC236}">
              <a16:creationId xmlns:a16="http://schemas.microsoft.com/office/drawing/2014/main" id="{00000000-0008-0000-0A00-000027EC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0456" name="Text Box 40">
          <a:extLst>
            <a:ext uri="{FF2B5EF4-FFF2-40B4-BE49-F238E27FC236}">
              <a16:creationId xmlns:a16="http://schemas.microsoft.com/office/drawing/2014/main" id="{00000000-0008-0000-0A00-000028EC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0457" name="Text Box 41">
          <a:extLst>
            <a:ext uri="{FF2B5EF4-FFF2-40B4-BE49-F238E27FC236}">
              <a16:creationId xmlns:a16="http://schemas.microsoft.com/office/drawing/2014/main" id="{00000000-0008-0000-0A00-000029EC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0458" name="Text Box 42">
          <a:extLst>
            <a:ext uri="{FF2B5EF4-FFF2-40B4-BE49-F238E27FC236}">
              <a16:creationId xmlns:a16="http://schemas.microsoft.com/office/drawing/2014/main" id="{00000000-0008-0000-0A00-00002AEC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0459" name="Text Box 43">
          <a:extLst>
            <a:ext uri="{FF2B5EF4-FFF2-40B4-BE49-F238E27FC236}">
              <a16:creationId xmlns:a16="http://schemas.microsoft.com/office/drawing/2014/main" id="{00000000-0008-0000-0A00-00002BE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0460" name="Text Box 44">
          <a:extLst>
            <a:ext uri="{FF2B5EF4-FFF2-40B4-BE49-F238E27FC236}">
              <a16:creationId xmlns:a16="http://schemas.microsoft.com/office/drawing/2014/main" id="{00000000-0008-0000-0A00-00002CE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0461" name="Text Box 45">
          <a:extLst>
            <a:ext uri="{FF2B5EF4-FFF2-40B4-BE49-F238E27FC236}">
              <a16:creationId xmlns:a16="http://schemas.microsoft.com/office/drawing/2014/main" id="{00000000-0008-0000-0A00-00002DE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0462" name="Text Box 46">
          <a:extLst>
            <a:ext uri="{FF2B5EF4-FFF2-40B4-BE49-F238E27FC236}">
              <a16:creationId xmlns:a16="http://schemas.microsoft.com/office/drawing/2014/main" id="{00000000-0008-0000-0A00-00002EE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0463" name="Text Box 47">
          <a:extLst>
            <a:ext uri="{FF2B5EF4-FFF2-40B4-BE49-F238E27FC236}">
              <a16:creationId xmlns:a16="http://schemas.microsoft.com/office/drawing/2014/main" id="{00000000-0008-0000-0A00-00002FEC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0464" name="Text Box 48">
          <a:extLst>
            <a:ext uri="{FF2B5EF4-FFF2-40B4-BE49-F238E27FC236}">
              <a16:creationId xmlns:a16="http://schemas.microsoft.com/office/drawing/2014/main" id="{00000000-0008-0000-0A00-000030EC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0465" name="Text Box 49">
          <a:extLst>
            <a:ext uri="{FF2B5EF4-FFF2-40B4-BE49-F238E27FC236}">
              <a16:creationId xmlns:a16="http://schemas.microsoft.com/office/drawing/2014/main" id="{00000000-0008-0000-0A00-000031EC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0466" name="Text Box 50">
          <a:extLst>
            <a:ext uri="{FF2B5EF4-FFF2-40B4-BE49-F238E27FC236}">
              <a16:creationId xmlns:a16="http://schemas.microsoft.com/office/drawing/2014/main" id="{00000000-0008-0000-0A00-000032EC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0467" name="Text Box 51">
          <a:extLst>
            <a:ext uri="{FF2B5EF4-FFF2-40B4-BE49-F238E27FC236}">
              <a16:creationId xmlns:a16="http://schemas.microsoft.com/office/drawing/2014/main" id="{00000000-0008-0000-0A00-000033EC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0468" name="Text Box 52">
          <a:extLst>
            <a:ext uri="{FF2B5EF4-FFF2-40B4-BE49-F238E27FC236}">
              <a16:creationId xmlns:a16="http://schemas.microsoft.com/office/drawing/2014/main" id="{00000000-0008-0000-0A00-000034EC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0469" name="Text Box 53">
          <a:extLst>
            <a:ext uri="{FF2B5EF4-FFF2-40B4-BE49-F238E27FC236}">
              <a16:creationId xmlns:a16="http://schemas.microsoft.com/office/drawing/2014/main" id="{00000000-0008-0000-0A00-000035EC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0470" name="Text Box 54">
          <a:extLst>
            <a:ext uri="{FF2B5EF4-FFF2-40B4-BE49-F238E27FC236}">
              <a16:creationId xmlns:a16="http://schemas.microsoft.com/office/drawing/2014/main" id="{00000000-0008-0000-0A00-000036EC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0471" name="Text Box 55">
          <a:extLst>
            <a:ext uri="{FF2B5EF4-FFF2-40B4-BE49-F238E27FC236}">
              <a16:creationId xmlns:a16="http://schemas.microsoft.com/office/drawing/2014/main" id="{00000000-0008-0000-0A00-000037EC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0472" name="Text Box 56">
          <a:extLst>
            <a:ext uri="{FF2B5EF4-FFF2-40B4-BE49-F238E27FC236}">
              <a16:creationId xmlns:a16="http://schemas.microsoft.com/office/drawing/2014/main" id="{00000000-0008-0000-0A00-000038EC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0473" name="Text Box 57">
          <a:extLst>
            <a:ext uri="{FF2B5EF4-FFF2-40B4-BE49-F238E27FC236}">
              <a16:creationId xmlns:a16="http://schemas.microsoft.com/office/drawing/2014/main" id="{00000000-0008-0000-0A00-000039EC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0474" name="Text Box 58">
          <a:extLst>
            <a:ext uri="{FF2B5EF4-FFF2-40B4-BE49-F238E27FC236}">
              <a16:creationId xmlns:a16="http://schemas.microsoft.com/office/drawing/2014/main" id="{00000000-0008-0000-0A00-00003AEC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0475" name="Text Box 59">
          <a:extLst>
            <a:ext uri="{FF2B5EF4-FFF2-40B4-BE49-F238E27FC236}">
              <a16:creationId xmlns:a16="http://schemas.microsoft.com/office/drawing/2014/main" id="{00000000-0008-0000-0A00-00003BEC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0476" name="Text Box 60">
          <a:extLst>
            <a:ext uri="{FF2B5EF4-FFF2-40B4-BE49-F238E27FC236}">
              <a16:creationId xmlns:a16="http://schemas.microsoft.com/office/drawing/2014/main" id="{00000000-0008-0000-0A00-00003CEC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0477" name="Text Box 61">
          <a:extLst>
            <a:ext uri="{FF2B5EF4-FFF2-40B4-BE49-F238E27FC236}">
              <a16:creationId xmlns:a16="http://schemas.microsoft.com/office/drawing/2014/main" id="{00000000-0008-0000-0A00-00003DEC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0478" name="Text Box 62">
          <a:extLst>
            <a:ext uri="{FF2B5EF4-FFF2-40B4-BE49-F238E27FC236}">
              <a16:creationId xmlns:a16="http://schemas.microsoft.com/office/drawing/2014/main" id="{00000000-0008-0000-0A00-00003EEC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0479" name="Text Box 63">
          <a:extLst>
            <a:ext uri="{FF2B5EF4-FFF2-40B4-BE49-F238E27FC236}">
              <a16:creationId xmlns:a16="http://schemas.microsoft.com/office/drawing/2014/main" id="{00000000-0008-0000-0A00-00003FEC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0480" name="Text Box 64">
          <a:extLst>
            <a:ext uri="{FF2B5EF4-FFF2-40B4-BE49-F238E27FC236}">
              <a16:creationId xmlns:a16="http://schemas.microsoft.com/office/drawing/2014/main" id="{00000000-0008-0000-0A00-000040EC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0481" name="Text Box 65">
          <a:extLst>
            <a:ext uri="{FF2B5EF4-FFF2-40B4-BE49-F238E27FC236}">
              <a16:creationId xmlns:a16="http://schemas.microsoft.com/office/drawing/2014/main" id="{00000000-0008-0000-0A00-000041EC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0482" name="Text Box 66">
          <a:extLst>
            <a:ext uri="{FF2B5EF4-FFF2-40B4-BE49-F238E27FC236}">
              <a16:creationId xmlns:a16="http://schemas.microsoft.com/office/drawing/2014/main" id="{00000000-0008-0000-0A00-000042EC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0483" name="Text Box 67">
          <a:extLst>
            <a:ext uri="{FF2B5EF4-FFF2-40B4-BE49-F238E27FC236}">
              <a16:creationId xmlns:a16="http://schemas.microsoft.com/office/drawing/2014/main" id="{00000000-0008-0000-0A00-000043EC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1911" name="Line 1">
          <a:extLst>
            <a:ext uri="{FF2B5EF4-FFF2-40B4-BE49-F238E27FC236}">
              <a16:creationId xmlns:a16="http://schemas.microsoft.com/office/drawing/2014/main" id="{00000000-0008-0000-0B00-0000D7F1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1912" name="Line 2">
          <a:extLst>
            <a:ext uri="{FF2B5EF4-FFF2-40B4-BE49-F238E27FC236}">
              <a16:creationId xmlns:a16="http://schemas.microsoft.com/office/drawing/2014/main" id="{00000000-0008-0000-0B00-0000D8F1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1913" name="Line 3">
          <a:extLst>
            <a:ext uri="{FF2B5EF4-FFF2-40B4-BE49-F238E27FC236}">
              <a16:creationId xmlns:a16="http://schemas.microsoft.com/office/drawing/2014/main" id="{00000000-0008-0000-0B00-0000D9F1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1914" name="Line 4">
          <a:extLst>
            <a:ext uri="{FF2B5EF4-FFF2-40B4-BE49-F238E27FC236}">
              <a16:creationId xmlns:a16="http://schemas.microsoft.com/office/drawing/2014/main" id="{00000000-0008-0000-0B00-0000DAF1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1445" name="Text Box 5">
          <a:extLst>
            <a:ext uri="{FF2B5EF4-FFF2-40B4-BE49-F238E27FC236}">
              <a16:creationId xmlns:a16="http://schemas.microsoft.com/office/drawing/2014/main" id="{00000000-0008-0000-0B00-000005F0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1446" name="Text Box 6">
          <a:extLst>
            <a:ext uri="{FF2B5EF4-FFF2-40B4-BE49-F238E27FC236}">
              <a16:creationId xmlns:a16="http://schemas.microsoft.com/office/drawing/2014/main" id="{00000000-0008-0000-0B00-000006F0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1917" name="Line 7">
          <a:extLst>
            <a:ext uri="{FF2B5EF4-FFF2-40B4-BE49-F238E27FC236}">
              <a16:creationId xmlns:a16="http://schemas.microsoft.com/office/drawing/2014/main" id="{00000000-0008-0000-0B00-0000DDF1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1918" name="Line 8">
          <a:extLst>
            <a:ext uri="{FF2B5EF4-FFF2-40B4-BE49-F238E27FC236}">
              <a16:creationId xmlns:a16="http://schemas.microsoft.com/office/drawing/2014/main" id="{00000000-0008-0000-0B00-0000DEF1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1919" name="Line 9">
          <a:extLst>
            <a:ext uri="{FF2B5EF4-FFF2-40B4-BE49-F238E27FC236}">
              <a16:creationId xmlns:a16="http://schemas.microsoft.com/office/drawing/2014/main" id="{00000000-0008-0000-0B00-0000DFF1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1450" name="Text Box 10">
          <a:extLst>
            <a:ext uri="{FF2B5EF4-FFF2-40B4-BE49-F238E27FC236}">
              <a16:creationId xmlns:a16="http://schemas.microsoft.com/office/drawing/2014/main" id="{00000000-0008-0000-0B00-00000AF0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1921" name="Text Box 11">
          <a:extLst>
            <a:ext uri="{FF2B5EF4-FFF2-40B4-BE49-F238E27FC236}">
              <a16:creationId xmlns:a16="http://schemas.microsoft.com/office/drawing/2014/main" id="{00000000-0008-0000-0B00-0000E1F1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1452" name="Text Box 12">
          <a:extLst>
            <a:ext uri="{FF2B5EF4-FFF2-40B4-BE49-F238E27FC236}">
              <a16:creationId xmlns:a16="http://schemas.microsoft.com/office/drawing/2014/main" id="{00000000-0008-0000-0B00-00000CF0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1453" name="Text Box 13">
          <a:extLst>
            <a:ext uri="{FF2B5EF4-FFF2-40B4-BE49-F238E27FC236}">
              <a16:creationId xmlns:a16="http://schemas.microsoft.com/office/drawing/2014/main" id="{00000000-0008-0000-0B00-00000DF0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1924" name="Line 14">
          <a:extLst>
            <a:ext uri="{FF2B5EF4-FFF2-40B4-BE49-F238E27FC236}">
              <a16:creationId xmlns:a16="http://schemas.microsoft.com/office/drawing/2014/main" id="{00000000-0008-0000-0B00-0000E4F1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1455" name="Text Box 15">
          <a:extLst>
            <a:ext uri="{FF2B5EF4-FFF2-40B4-BE49-F238E27FC236}">
              <a16:creationId xmlns:a16="http://schemas.microsoft.com/office/drawing/2014/main" id="{00000000-0008-0000-0B00-00000FF0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1926" name="Line 16">
          <a:extLst>
            <a:ext uri="{FF2B5EF4-FFF2-40B4-BE49-F238E27FC236}">
              <a16:creationId xmlns:a16="http://schemas.microsoft.com/office/drawing/2014/main" id="{00000000-0008-0000-0B00-0000E6F1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1927" name="Line 17">
          <a:extLst>
            <a:ext uri="{FF2B5EF4-FFF2-40B4-BE49-F238E27FC236}">
              <a16:creationId xmlns:a16="http://schemas.microsoft.com/office/drawing/2014/main" id="{00000000-0008-0000-0B00-0000E7F1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1928" name="Line 18">
          <a:extLst>
            <a:ext uri="{FF2B5EF4-FFF2-40B4-BE49-F238E27FC236}">
              <a16:creationId xmlns:a16="http://schemas.microsoft.com/office/drawing/2014/main" id="{00000000-0008-0000-0B00-0000E8F1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1929" name="Line 19">
          <a:extLst>
            <a:ext uri="{FF2B5EF4-FFF2-40B4-BE49-F238E27FC236}">
              <a16:creationId xmlns:a16="http://schemas.microsoft.com/office/drawing/2014/main" id="{00000000-0008-0000-0B00-0000E9F1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1460" name="Text Box 20">
          <a:extLst>
            <a:ext uri="{FF2B5EF4-FFF2-40B4-BE49-F238E27FC236}">
              <a16:creationId xmlns:a16="http://schemas.microsoft.com/office/drawing/2014/main" id="{00000000-0008-0000-0B00-000014F0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1461" name="Text Box 21">
          <a:extLst>
            <a:ext uri="{FF2B5EF4-FFF2-40B4-BE49-F238E27FC236}">
              <a16:creationId xmlns:a16="http://schemas.microsoft.com/office/drawing/2014/main" id="{00000000-0008-0000-0B00-000015F0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1462" name="Text Box 22">
          <a:extLst>
            <a:ext uri="{FF2B5EF4-FFF2-40B4-BE49-F238E27FC236}">
              <a16:creationId xmlns:a16="http://schemas.microsoft.com/office/drawing/2014/main" id="{00000000-0008-0000-0B00-000016F0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1463" name="Text Box 23">
          <a:extLst>
            <a:ext uri="{FF2B5EF4-FFF2-40B4-BE49-F238E27FC236}">
              <a16:creationId xmlns:a16="http://schemas.microsoft.com/office/drawing/2014/main" id="{00000000-0008-0000-0B00-000017F0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1464" name="Text Box 24">
          <a:extLst>
            <a:ext uri="{FF2B5EF4-FFF2-40B4-BE49-F238E27FC236}">
              <a16:creationId xmlns:a16="http://schemas.microsoft.com/office/drawing/2014/main" id="{00000000-0008-0000-0B00-000018F0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1465" name="Text Box 25">
          <a:extLst>
            <a:ext uri="{FF2B5EF4-FFF2-40B4-BE49-F238E27FC236}">
              <a16:creationId xmlns:a16="http://schemas.microsoft.com/office/drawing/2014/main" id="{00000000-0008-0000-0B00-000019F0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1466" name="Text Box 26">
          <a:extLst>
            <a:ext uri="{FF2B5EF4-FFF2-40B4-BE49-F238E27FC236}">
              <a16:creationId xmlns:a16="http://schemas.microsoft.com/office/drawing/2014/main" id="{00000000-0008-0000-0B00-00001AF0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1467" name="Text Box 27">
          <a:extLst>
            <a:ext uri="{FF2B5EF4-FFF2-40B4-BE49-F238E27FC236}">
              <a16:creationId xmlns:a16="http://schemas.microsoft.com/office/drawing/2014/main" id="{00000000-0008-0000-0B00-00001BF0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1468" name="Text Box 28">
          <a:extLst>
            <a:ext uri="{FF2B5EF4-FFF2-40B4-BE49-F238E27FC236}">
              <a16:creationId xmlns:a16="http://schemas.microsoft.com/office/drawing/2014/main" id="{00000000-0008-0000-0B00-00001CF0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1469" name="Text Box 29">
          <a:extLst>
            <a:ext uri="{FF2B5EF4-FFF2-40B4-BE49-F238E27FC236}">
              <a16:creationId xmlns:a16="http://schemas.microsoft.com/office/drawing/2014/main" id="{00000000-0008-0000-0B00-00001DF0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1470" name="Text Box 30">
          <a:extLst>
            <a:ext uri="{FF2B5EF4-FFF2-40B4-BE49-F238E27FC236}">
              <a16:creationId xmlns:a16="http://schemas.microsoft.com/office/drawing/2014/main" id="{00000000-0008-0000-0B00-00001EF0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1471" name="Text Box 31">
          <a:extLst>
            <a:ext uri="{FF2B5EF4-FFF2-40B4-BE49-F238E27FC236}">
              <a16:creationId xmlns:a16="http://schemas.microsoft.com/office/drawing/2014/main" id="{00000000-0008-0000-0B00-00001FF0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1472" name="Text Box 32">
          <a:extLst>
            <a:ext uri="{FF2B5EF4-FFF2-40B4-BE49-F238E27FC236}">
              <a16:creationId xmlns:a16="http://schemas.microsoft.com/office/drawing/2014/main" id="{00000000-0008-0000-0B00-000020F0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1473" name="Text Box 33">
          <a:extLst>
            <a:ext uri="{FF2B5EF4-FFF2-40B4-BE49-F238E27FC236}">
              <a16:creationId xmlns:a16="http://schemas.microsoft.com/office/drawing/2014/main" id="{00000000-0008-0000-0B00-000021F0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1474" name="Text Box 34">
          <a:extLst>
            <a:ext uri="{FF2B5EF4-FFF2-40B4-BE49-F238E27FC236}">
              <a16:creationId xmlns:a16="http://schemas.microsoft.com/office/drawing/2014/main" id="{00000000-0008-0000-0B00-000022F0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1475" name="Text Box 35">
          <a:extLst>
            <a:ext uri="{FF2B5EF4-FFF2-40B4-BE49-F238E27FC236}">
              <a16:creationId xmlns:a16="http://schemas.microsoft.com/office/drawing/2014/main" id="{00000000-0008-0000-0B00-000023F0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1476" name="Text Box 36">
          <a:extLst>
            <a:ext uri="{FF2B5EF4-FFF2-40B4-BE49-F238E27FC236}">
              <a16:creationId xmlns:a16="http://schemas.microsoft.com/office/drawing/2014/main" id="{00000000-0008-0000-0B00-000024F0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1477" name="Text Box 37">
          <a:extLst>
            <a:ext uri="{FF2B5EF4-FFF2-40B4-BE49-F238E27FC236}">
              <a16:creationId xmlns:a16="http://schemas.microsoft.com/office/drawing/2014/main" id="{00000000-0008-0000-0B00-000025F0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1478" name="Text Box 38">
          <a:extLst>
            <a:ext uri="{FF2B5EF4-FFF2-40B4-BE49-F238E27FC236}">
              <a16:creationId xmlns:a16="http://schemas.microsoft.com/office/drawing/2014/main" id="{00000000-0008-0000-0B00-000026F0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1479" name="Text Box 39">
          <a:extLst>
            <a:ext uri="{FF2B5EF4-FFF2-40B4-BE49-F238E27FC236}">
              <a16:creationId xmlns:a16="http://schemas.microsoft.com/office/drawing/2014/main" id="{00000000-0008-0000-0B00-000027F0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1480" name="Text Box 40">
          <a:extLst>
            <a:ext uri="{FF2B5EF4-FFF2-40B4-BE49-F238E27FC236}">
              <a16:creationId xmlns:a16="http://schemas.microsoft.com/office/drawing/2014/main" id="{00000000-0008-0000-0B00-000028F0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1481" name="Text Box 41">
          <a:extLst>
            <a:ext uri="{FF2B5EF4-FFF2-40B4-BE49-F238E27FC236}">
              <a16:creationId xmlns:a16="http://schemas.microsoft.com/office/drawing/2014/main" id="{00000000-0008-0000-0B00-000029F0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1482" name="Text Box 42">
          <a:extLst>
            <a:ext uri="{FF2B5EF4-FFF2-40B4-BE49-F238E27FC236}">
              <a16:creationId xmlns:a16="http://schemas.microsoft.com/office/drawing/2014/main" id="{00000000-0008-0000-0B00-00002AF0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1483" name="Text Box 43">
          <a:extLst>
            <a:ext uri="{FF2B5EF4-FFF2-40B4-BE49-F238E27FC236}">
              <a16:creationId xmlns:a16="http://schemas.microsoft.com/office/drawing/2014/main" id="{00000000-0008-0000-0B00-00002BF0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1484" name="Text Box 44">
          <a:extLst>
            <a:ext uri="{FF2B5EF4-FFF2-40B4-BE49-F238E27FC236}">
              <a16:creationId xmlns:a16="http://schemas.microsoft.com/office/drawing/2014/main" id="{00000000-0008-0000-0B00-00002CF0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1485" name="Text Box 45">
          <a:extLst>
            <a:ext uri="{FF2B5EF4-FFF2-40B4-BE49-F238E27FC236}">
              <a16:creationId xmlns:a16="http://schemas.microsoft.com/office/drawing/2014/main" id="{00000000-0008-0000-0B00-00002DF0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1486" name="Text Box 46">
          <a:extLst>
            <a:ext uri="{FF2B5EF4-FFF2-40B4-BE49-F238E27FC236}">
              <a16:creationId xmlns:a16="http://schemas.microsoft.com/office/drawing/2014/main" id="{00000000-0008-0000-0B00-00002EF0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1487" name="Text Box 47">
          <a:extLst>
            <a:ext uri="{FF2B5EF4-FFF2-40B4-BE49-F238E27FC236}">
              <a16:creationId xmlns:a16="http://schemas.microsoft.com/office/drawing/2014/main" id="{00000000-0008-0000-0B00-00002FF0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1488" name="Text Box 48">
          <a:extLst>
            <a:ext uri="{FF2B5EF4-FFF2-40B4-BE49-F238E27FC236}">
              <a16:creationId xmlns:a16="http://schemas.microsoft.com/office/drawing/2014/main" id="{00000000-0008-0000-0B00-000030F0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1489" name="Text Box 49">
          <a:extLst>
            <a:ext uri="{FF2B5EF4-FFF2-40B4-BE49-F238E27FC236}">
              <a16:creationId xmlns:a16="http://schemas.microsoft.com/office/drawing/2014/main" id="{00000000-0008-0000-0B00-000031F0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1490" name="Text Box 50">
          <a:extLst>
            <a:ext uri="{FF2B5EF4-FFF2-40B4-BE49-F238E27FC236}">
              <a16:creationId xmlns:a16="http://schemas.microsoft.com/office/drawing/2014/main" id="{00000000-0008-0000-0B00-000032F0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1491" name="Text Box 51">
          <a:extLst>
            <a:ext uri="{FF2B5EF4-FFF2-40B4-BE49-F238E27FC236}">
              <a16:creationId xmlns:a16="http://schemas.microsoft.com/office/drawing/2014/main" id="{00000000-0008-0000-0B00-000033F0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1492" name="Text Box 52">
          <a:extLst>
            <a:ext uri="{FF2B5EF4-FFF2-40B4-BE49-F238E27FC236}">
              <a16:creationId xmlns:a16="http://schemas.microsoft.com/office/drawing/2014/main" id="{00000000-0008-0000-0B00-000034F0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1493" name="Text Box 53">
          <a:extLst>
            <a:ext uri="{FF2B5EF4-FFF2-40B4-BE49-F238E27FC236}">
              <a16:creationId xmlns:a16="http://schemas.microsoft.com/office/drawing/2014/main" id="{00000000-0008-0000-0B00-000035F0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1494" name="Text Box 54">
          <a:extLst>
            <a:ext uri="{FF2B5EF4-FFF2-40B4-BE49-F238E27FC236}">
              <a16:creationId xmlns:a16="http://schemas.microsoft.com/office/drawing/2014/main" id="{00000000-0008-0000-0B00-000036F0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1495" name="Text Box 55">
          <a:extLst>
            <a:ext uri="{FF2B5EF4-FFF2-40B4-BE49-F238E27FC236}">
              <a16:creationId xmlns:a16="http://schemas.microsoft.com/office/drawing/2014/main" id="{00000000-0008-0000-0B00-000037F0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1496" name="Text Box 56">
          <a:extLst>
            <a:ext uri="{FF2B5EF4-FFF2-40B4-BE49-F238E27FC236}">
              <a16:creationId xmlns:a16="http://schemas.microsoft.com/office/drawing/2014/main" id="{00000000-0008-0000-0B00-000038F0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1497" name="Text Box 57">
          <a:extLst>
            <a:ext uri="{FF2B5EF4-FFF2-40B4-BE49-F238E27FC236}">
              <a16:creationId xmlns:a16="http://schemas.microsoft.com/office/drawing/2014/main" id="{00000000-0008-0000-0B00-000039F0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1498" name="Text Box 58">
          <a:extLst>
            <a:ext uri="{FF2B5EF4-FFF2-40B4-BE49-F238E27FC236}">
              <a16:creationId xmlns:a16="http://schemas.microsoft.com/office/drawing/2014/main" id="{00000000-0008-0000-0B00-00003AF0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1499" name="Text Box 59">
          <a:extLst>
            <a:ext uri="{FF2B5EF4-FFF2-40B4-BE49-F238E27FC236}">
              <a16:creationId xmlns:a16="http://schemas.microsoft.com/office/drawing/2014/main" id="{00000000-0008-0000-0B00-00003BF0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1500" name="Text Box 60">
          <a:extLst>
            <a:ext uri="{FF2B5EF4-FFF2-40B4-BE49-F238E27FC236}">
              <a16:creationId xmlns:a16="http://schemas.microsoft.com/office/drawing/2014/main" id="{00000000-0008-0000-0B00-00003CF0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1501" name="Text Box 61">
          <a:extLst>
            <a:ext uri="{FF2B5EF4-FFF2-40B4-BE49-F238E27FC236}">
              <a16:creationId xmlns:a16="http://schemas.microsoft.com/office/drawing/2014/main" id="{00000000-0008-0000-0B00-00003DF0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1502" name="Text Box 62">
          <a:extLst>
            <a:ext uri="{FF2B5EF4-FFF2-40B4-BE49-F238E27FC236}">
              <a16:creationId xmlns:a16="http://schemas.microsoft.com/office/drawing/2014/main" id="{00000000-0008-0000-0B00-00003EF0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1503" name="Text Box 63">
          <a:extLst>
            <a:ext uri="{FF2B5EF4-FFF2-40B4-BE49-F238E27FC236}">
              <a16:creationId xmlns:a16="http://schemas.microsoft.com/office/drawing/2014/main" id="{00000000-0008-0000-0B00-00003FF0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1504" name="Text Box 64">
          <a:extLst>
            <a:ext uri="{FF2B5EF4-FFF2-40B4-BE49-F238E27FC236}">
              <a16:creationId xmlns:a16="http://schemas.microsoft.com/office/drawing/2014/main" id="{00000000-0008-0000-0B00-000040F0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1505" name="Text Box 65">
          <a:extLst>
            <a:ext uri="{FF2B5EF4-FFF2-40B4-BE49-F238E27FC236}">
              <a16:creationId xmlns:a16="http://schemas.microsoft.com/office/drawing/2014/main" id="{00000000-0008-0000-0B00-000041F0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1506" name="Text Box 66">
          <a:extLst>
            <a:ext uri="{FF2B5EF4-FFF2-40B4-BE49-F238E27FC236}">
              <a16:creationId xmlns:a16="http://schemas.microsoft.com/office/drawing/2014/main" id="{00000000-0008-0000-0B00-000042F0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1507" name="Text Box 67">
          <a:extLst>
            <a:ext uri="{FF2B5EF4-FFF2-40B4-BE49-F238E27FC236}">
              <a16:creationId xmlns:a16="http://schemas.microsoft.com/office/drawing/2014/main" id="{00000000-0008-0000-0B00-000043F0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2935" name="Line 1">
          <a:extLst>
            <a:ext uri="{FF2B5EF4-FFF2-40B4-BE49-F238E27FC236}">
              <a16:creationId xmlns:a16="http://schemas.microsoft.com/office/drawing/2014/main" id="{00000000-0008-0000-0C00-0000D7F5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2936" name="Line 2">
          <a:extLst>
            <a:ext uri="{FF2B5EF4-FFF2-40B4-BE49-F238E27FC236}">
              <a16:creationId xmlns:a16="http://schemas.microsoft.com/office/drawing/2014/main" id="{00000000-0008-0000-0C00-0000D8F5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2937" name="Line 3">
          <a:extLst>
            <a:ext uri="{FF2B5EF4-FFF2-40B4-BE49-F238E27FC236}">
              <a16:creationId xmlns:a16="http://schemas.microsoft.com/office/drawing/2014/main" id="{00000000-0008-0000-0C00-0000D9F5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2938" name="Line 4">
          <a:extLst>
            <a:ext uri="{FF2B5EF4-FFF2-40B4-BE49-F238E27FC236}">
              <a16:creationId xmlns:a16="http://schemas.microsoft.com/office/drawing/2014/main" id="{00000000-0008-0000-0C00-0000DAF5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2469" name="Text Box 5">
          <a:extLst>
            <a:ext uri="{FF2B5EF4-FFF2-40B4-BE49-F238E27FC236}">
              <a16:creationId xmlns:a16="http://schemas.microsoft.com/office/drawing/2014/main" id="{00000000-0008-0000-0C00-000005F4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2470" name="Text Box 6">
          <a:extLst>
            <a:ext uri="{FF2B5EF4-FFF2-40B4-BE49-F238E27FC236}">
              <a16:creationId xmlns:a16="http://schemas.microsoft.com/office/drawing/2014/main" id="{00000000-0008-0000-0C00-000006F4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2941" name="Line 7">
          <a:extLst>
            <a:ext uri="{FF2B5EF4-FFF2-40B4-BE49-F238E27FC236}">
              <a16:creationId xmlns:a16="http://schemas.microsoft.com/office/drawing/2014/main" id="{00000000-0008-0000-0C00-0000DDF5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2942" name="Line 8">
          <a:extLst>
            <a:ext uri="{FF2B5EF4-FFF2-40B4-BE49-F238E27FC236}">
              <a16:creationId xmlns:a16="http://schemas.microsoft.com/office/drawing/2014/main" id="{00000000-0008-0000-0C00-0000DEF5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2943" name="Line 9">
          <a:extLst>
            <a:ext uri="{FF2B5EF4-FFF2-40B4-BE49-F238E27FC236}">
              <a16:creationId xmlns:a16="http://schemas.microsoft.com/office/drawing/2014/main" id="{00000000-0008-0000-0C00-0000DFF5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2474" name="Text Box 10">
          <a:extLst>
            <a:ext uri="{FF2B5EF4-FFF2-40B4-BE49-F238E27FC236}">
              <a16:creationId xmlns:a16="http://schemas.microsoft.com/office/drawing/2014/main" id="{00000000-0008-0000-0C00-00000AF4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2945" name="Text Box 11">
          <a:extLst>
            <a:ext uri="{FF2B5EF4-FFF2-40B4-BE49-F238E27FC236}">
              <a16:creationId xmlns:a16="http://schemas.microsoft.com/office/drawing/2014/main" id="{00000000-0008-0000-0C00-0000E1F5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2476" name="Text Box 12">
          <a:extLst>
            <a:ext uri="{FF2B5EF4-FFF2-40B4-BE49-F238E27FC236}">
              <a16:creationId xmlns:a16="http://schemas.microsoft.com/office/drawing/2014/main" id="{00000000-0008-0000-0C00-00000CF4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2477" name="Text Box 13">
          <a:extLst>
            <a:ext uri="{FF2B5EF4-FFF2-40B4-BE49-F238E27FC236}">
              <a16:creationId xmlns:a16="http://schemas.microsoft.com/office/drawing/2014/main" id="{00000000-0008-0000-0C00-00000DF4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2948" name="Line 14">
          <a:extLst>
            <a:ext uri="{FF2B5EF4-FFF2-40B4-BE49-F238E27FC236}">
              <a16:creationId xmlns:a16="http://schemas.microsoft.com/office/drawing/2014/main" id="{00000000-0008-0000-0C00-0000E4F5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2479" name="Text Box 15">
          <a:extLst>
            <a:ext uri="{FF2B5EF4-FFF2-40B4-BE49-F238E27FC236}">
              <a16:creationId xmlns:a16="http://schemas.microsoft.com/office/drawing/2014/main" id="{00000000-0008-0000-0C00-00000FF4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2950" name="Line 16">
          <a:extLst>
            <a:ext uri="{FF2B5EF4-FFF2-40B4-BE49-F238E27FC236}">
              <a16:creationId xmlns:a16="http://schemas.microsoft.com/office/drawing/2014/main" id="{00000000-0008-0000-0C00-0000E6F5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2951" name="Line 17">
          <a:extLst>
            <a:ext uri="{FF2B5EF4-FFF2-40B4-BE49-F238E27FC236}">
              <a16:creationId xmlns:a16="http://schemas.microsoft.com/office/drawing/2014/main" id="{00000000-0008-0000-0C00-0000E7F5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2952" name="Line 18">
          <a:extLst>
            <a:ext uri="{FF2B5EF4-FFF2-40B4-BE49-F238E27FC236}">
              <a16:creationId xmlns:a16="http://schemas.microsoft.com/office/drawing/2014/main" id="{00000000-0008-0000-0C00-0000E8F5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2953" name="Line 19">
          <a:extLst>
            <a:ext uri="{FF2B5EF4-FFF2-40B4-BE49-F238E27FC236}">
              <a16:creationId xmlns:a16="http://schemas.microsoft.com/office/drawing/2014/main" id="{00000000-0008-0000-0C00-0000E9F5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2484" name="Text Box 20">
          <a:extLst>
            <a:ext uri="{FF2B5EF4-FFF2-40B4-BE49-F238E27FC236}">
              <a16:creationId xmlns:a16="http://schemas.microsoft.com/office/drawing/2014/main" id="{00000000-0008-0000-0C00-000014F4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2485" name="Text Box 21">
          <a:extLst>
            <a:ext uri="{FF2B5EF4-FFF2-40B4-BE49-F238E27FC236}">
              <a16:creationId xmlns:a16="http://schemas.microsoft.com/office/drawing/2014/main" id="{00000000-0008-0000-0C00-000015F4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2486" name="Text Box 22">
          <a:extLst>
            <a:ext uri="{FF2B5EF4-FFF2-40B4-BE49-F238E27FC236}">
              <a16:creationId xmlns:a16="http://schemas.microsoft.com/office/drawing/2014/main" id="{00000000-0008-0000-0C00-000016F4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2487" name="Text Box 23">
          <a:extLst>
            <a:ext uri="{FF2B5EF4-FFF2-40B4-BE49-F238E27FC236}">
              <a16:creationId xmlns:a16="http://schemas.microsoft.com/office/drawing/2014/main" id="{00000000-0008-0000-0C00-000017F4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2488" name="Text Box 24">
          <a:extLst>
            <a:ext uri="{FF2B5EF4-FFF2-40B4-BE49-F238E27FC236}">
              <a16:creationId xmlns:a16="http://schemas.microsoft.com/office/drawing/2014/main" id="{00000000-0008-0000-0C00-000018F4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2489" name="Text Box 25">
          <a:extLst>
            <a:ext uri="{FF2B5EF4-FFF2-40B4-BE49-F238E27FC236}">
              <a16:creationId xmlns:a16="http://schemas.microsoft.com/office/drawing/2014/main" id="{00000000-0008-0000-0C00-000019F4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2490" name="Text Box 26">
          <a:extLst>
            <a:ext uri="{FF2B5EF4-FFF2-40B4-BE49-F238E27FC236}">
              <a16:creationId xmlns:a16="http://schemas.microsoft.com/office/drawing/2014/main" id="{00000000-0008-0000-0C00-00001AF4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2491" name="Text Box 27">
          <a:extLst>
            <a:ext uri="{FF2B5EF4-FFF2-40B4-BE49-F238E27FC236}">
              <a16:creationId xmlns:a16="http://schemas.microsoft.com/office/drawing/2014/main" id="{00000000-0008-0000-0C00-00001BF4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2492" name="Text Box 28">
          <a:extLst>
            <a:ext uri="{FF2B5EF4-FFF2-40B4-BE49-F238E27FC236}">
              <a16:creationId xmlns:a16="http://schemas.microsoft.com/office/drawing/2014/main" id="{00000000-0008-0000-0C00-00001CF4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2493" name="Text Box 29">
          <a:extLst>
            <a:ext uri="{FF2B5EF4-FFF2-40B4-BE49-F238E27FC236}">
              <a16:creationId xmlns:a16="http://schemas.microsoft.com/office/drawing/2014/main" id="{00000000-0008-0000-0C00-00001DF4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2494" name="Text Box 30">
          <a:extLst>
            <a:ext uri="{FF2B5EF4-FFF2-40B4-BE49-F238E27FC236}">
              <a16:creationId xmlns:a16="http://schemas.microsoft.com/office/drawing/2014/main" id="{00000000-0008-0000-0C00-00001EF4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2495" name="Text Box 31">
          <a:extLst>
            <a:ext uri="{FF2B5EF4-FFF2-40B4-BE49-F238E27FC236}">
              <a16:creationId xmlns:a16="http://schemas.microsoft.com/office/drawing/2014/main" id="{00000000-0008-0000-0C00-00001FF4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2496" name="Text Box 32">
          <a:extLst>
            <a:ext uri="{FF2B5EF4-FFF2-40B4-BE49-F238E27FC236}">
              <a16:creationId xmlns:a16="http://schemas.microsoft.com/office/drawing/2014/main" id="{00000000-0008-0000-0C00-000020F4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2497" name="Text Box 33">
          <a:extLst>
            <a:ext uri="{FF2B5EF4-FFF2-40B4-BE49-F238E27FC236}">
              <a16:creationId xmlns:a16="http://schemas.microsoft.com/office/drawing/2014/main" id="{00000000-0008-0000-0C00-000021F4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2498" name="Text Box 34">
          <a:extLst>
            <a:ext uri="{FF2B5EF4-FFF2-40B4-BE49-F238E27FC236}">
              <a16:creationId xmlns:a16="http://schemas.microsoft.com/office/drawing/2014/main" id="{00000000-0008-0000-0C00-000022F4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2499" name="Text Box 35">
          <a:extLst>
            <a:ext uri="{FF2B5EF4-FFF2-40B4-BE49-F238E27FC236}">
              <a16:creationId xmlns:a16="http://schemas.microsoft.com/office/drawing/2014/main" id="{00000000-0008-0000-0C00-000023F4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2500" name="Text Box 36">
          <a:extLst>
            <a:ext uri="{FF2B5EF4-FFF2-40B4-BE49-F238E27FC236}">
              <a16:creationId xmlns:a16="http://schemas.microsoft.com/office/drawing/2014/main" id="{00000000-0008-0000-0C00-000024F4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2501" name="Text Box 37">
          <a:extLst>
            <a:ext uri="{FF2B5EF4-FFF2-40B4-BE49-F238E27FC236}">
              <a16:creationId xmlns:a16="http://schemas.microsoft.com/office/drawing/2014/main" id="{00000000-0008-0000-0C00-000025F4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2502" name="Text Box 38">
          <a:extLst>
            <a:ext uri="{FF2B5EF4-FFF2-40B4-BE49-F238E27FC236}">
              <a16:creationId xmlns:a16="http://schemas.microsoft.com/office/drawing/2014/main" id="{00000000-0008-0000-0C00-000026F4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2503" name="Text Box 39">
          <a:extLst>
            <a:ext uri="{FF2B5EF4-FFF2-40B4-BE49-F238E27FC236}">
              <a16:creationId xmlns:a16="http://schemas.microsoft.com/office/drawing/2014/main" id="{00000000-0008-0000-0C00-000027F4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2504" name="Text Box 40">
          <a:extLst>
            <a:ext uri="{FF2B5EF4-FFF2-40B4-BE49-F238E27FC236}">
              <a16:creationId xmlns:a16="http://schemas.microsoft.com/office/drawing/2014/main" id="{00000000-0008-0000-0C00-000028F4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2505" name="Text Box 41">
          <a:extLst>
            <a:ext uri="{FF2B5EF4-FFF2-40B4-BE49-F238E27FC236}">
              <a16:creationId xmlns:a16="http://schemas.microsoft.com/office/drawing/2014/main" id="{00000000-0008-0000-0C00-000029F4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2506" name="Text Box 42">
          <a:extLst>
            <a:ext uri="{FF2B5EF4-FFF2-40B4-BE49-F238E27FC236}">
              <a16:creationId xmlns:a16="http://schemas.microsoft.com/office/drawing/2014/main" id="{00000000-0008-0000-0C00-00002AF4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2507" name="Text Box 43">
          <a:extLst>
            <a:ext uri="{FF2B5EF4-FFF2-40B4-BE49-F238E27FC236}">
              <a16:creationId xmlns:a16="http://schemas.microsoft.com/office/drawing/2014/main" id="{00000000-0008-0000-0C00-00002BF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2508" name="Text Box 44">
          <a:extLst>
            <a:ext uri="{FF2B5EF4-FFF2-40B4-BE49-F238E27FC236}">
              <a16:creationId xmlns:a16="http://schemas.microsoft.com/office/drawing/2014/main" id="{00000000-0008-0000-0C00-00002CF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2509" name="Text Box 45">
          <a:extLst>
            <a:ext uri="{FF2B5EF4-FFF2-40B4-BE49-F238E27FC236}">
              <a16:creationId xmlns:a16="http://schemas.microsoft.com/office/drawing/2014/main" id="{00000000-0008-0000-0C00-00002DF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2510" name="Text Box 46">
          <a:extLst>
            <a:ext uri="{FF2B5EF4-FFF2-40B4-BE49-F238E27FC236}">
              <a16:creationId xmlns:a16="http://schemas.microsoft.com/office/drawing/2014/main" id="{00000000-0008-0000-0C00-00002EF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2511" name="Text Box 47">
          <a:extLst>
            <a:ext uri="{FF2B5EF4-FFF2-40B4-BE49-F238E27FC236}">
              <a16:creationId xmlns:a16="http://schemas.microsoft.com/office/drawing/2014/main" id="{00000000-0008-0000-0C00-00002FF4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2512" name="Text Box 48">
          <a:extLst>
            <a:ext uri="{FF2B5EF4-FFF2-40B4-BE49-F238E27FC236}">
              <a16:creationId xmlns:a16="http://schemas.microsoft.com/office/drawing/2014/main" id="{00000000-0008-0000-0C00-000030F4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2513" name="Text Box 49">
          <a:extLst>
            <a:ext uri="{FF2B5EF4-FFF2-40B4-BE49-F238E27FC236}">
              <a16:creationId xmlns:a16="http://schemas.microsoft.com/office/drawing/2014/main" id="{00000000-0008-0000-0C00-000031F4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2514" name="Text Box 50">
          <a:extLst>
            <a:ext uri="{FF2B5EF4-FFF2-40B4-BE49-F238E27FC236}">
              <a16:creationId xmlns:a16="http://schemas.microsoft.com/office/drawing/2014/main" id="{00000000-0008-0000-0C00-000032F4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2515" name="Text Box 51">
          <a:extLst>
            <a:ext uri="{FF2B5EF4-FFF2-40B4-BE49-F238E27FC236}">
              <a16:creationId xmlns:a16="http://schemas.microsoft.com/office/drawing/2014/main" id="{00000000-0008-0000-0C00-000033F4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2516" name="Text Box 52">
          <a:extLst>
            <a:ext uri="{FF2B5EF4-FFF2-40B4-BE49-F238E27FC236}">
              <a16:creationId xmlns:a16="http://schemas.microsoft.com/office/drawing/2014/main" id="{00000000-0008-0000-0C00-000034F4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2517" name="Text Box 53">
          <a:extLst>
            <a:ext uri="{FF2B5EF4-FFF2-40B4-BE49-F238E27FC236}">
              <a16:creationId xmlns:a16="http://schemas.microsoft.com/office/drawing/2014/main" id="{00000000-0008-0000-0C00-000035F4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2518" name="Text Box 54">
          <a:extLst>
            <a:ext uri="{FF2B5EF4-FFF2-40B4-BE49-F238E27FC236}">
              <a16:creationId xmlns:a16="http://schemas.microsoft.com/office/drawing/2014/main" id="{00000000-0008-0000-0C00-000036F4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2519" name="Text Box 55">
          <a:extLst>
            <a:ext uri="{FF2B5EF4-FFF2-40B4-BE49-F238E27FC236}">
              <a16:creationId xmlns:a16="http://schemas.microsoft.com/office/drawing/2014/main" id="{00000000-0008-0000-0C00-000037F4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2520" name="Text Box 56">
          <a:extLst>
            <a:ext uri="{FF2B5EF4-FFF2-40B4-BE49-F238E27FC236}">
              <a16:creationId xmlns:a16="http://schemas.microsoft.com/office/drawing/2014/main" id="{00000000-0008-0000-0C00-000038F4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2521" name="Text Box 57">
          <a:extLst>
            <a:ext uri="{FF2B5EF4-FFF2-40B4-BE49-F238E27FC236}">
              <a16:creationId xmlns:a16="http://schemas.microsoft.com/office/drawing/2014/main" id="{00000000-0008-0000-0C00-000039F4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2522" name="Text Box 58">
          <a:extLst>
            <a:ext uri="{FF2B5EF4-FFF2-40B4-BE49-F238E27FC236}">
              <a16:creationId xmlns:a16="http://schemas.microsoft.com/office/drawing/2014/main" id="{00000000-0008-0000-0C00-00003AF4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2523" name="Text Box 59">
          <a:extLst>
            <a:ext uri="{FF2B5EF4-FFF2-40B4-BE49-F238E27FC236}">
              <a16:creationId xmlns:a16="http://schemas.microsoft.com/office/drawing/2014/main" id="{00000000-0008-0000-0C00-00003BF4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2524" name="Text Box 60">
          <a:extLst>
            <a:ext uri="{FF2B5EF4-FFF2-40B4-BE49-F238E27FC236}">
              <a16:creationId xmlns:a16="http://schemas.microsoft.com/office/drawing/2014/main" id="{00000000-0008-0000-0C00-00003CF4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2525" name="Text Box 61">
          <a:extLst>
            <a:ext uri="{FF2B5EF4-FFF2-40B4-BE49-F238E27FC236}">
              <a16:creationId xmlns:a16="http://schemas.microsoft.com/office/drawing/2014/main" id="{00000000-0008-0000-0C00-00003DF4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2526" name="Text Box 62">
          <a:extLst>
            <a:ext uri="{FF2B5EF4-FFF2-40B4-BE49-F238E27FC236}">
              <a16:creationId xmlns:a16="http://schemas.microsoft.com/office/drawing/2014/main" id="{00000000-0008-0000-0C00-00003EF4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2527" name="Text Box 63">
          <a:extLst>
            <a:ext uri="{FF2B5EF4-FFF2-40B4-BE49-F238E27FC236}">
              <a16:creationId xmlns:a16="http://schemas.microsoft.com/office/drawing/2014/main" id="{00000000-0008-0000-0C00-00003FF4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2528" name="Text Box 64">
          <a:extLst>
            <a:ext uri="{FF2B5EF4-FFF2-40B4-BE49-F238E27FC236}">
              <a16:creationId xmlns:a16="http://schemas.microsoft.com/office/drawing/2014/main" id="{00000000-0008-0000-0C00-000040F4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2529" name="Text Box 65">
          <a:extLst>
            <a:ext uri="{FF2B5EF4-FFF2-40B4-BE49-F238E27FC236}">
              <a16:creationId xmlns:a16="http://schemas.microsoft.com/office/drawing/2014/main" id="{00000000-0008-0000-0C00-000041F4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2530" name="Text Box 66">
          <a:extLst>
            <a:ext uri="{FF2B5EF4-FFF2-40B4-BE49-F238E27FC236}">
              <a16:creationId xmlns:a16="http://schemas.microsoft.com/office/drawing/2014/main" id="{00000000-0008-0000-0C00-000042F4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2531" name="Text Box 67">
          <a:extLst>
            <a:ext uri="{FF2B5EF4-FFF2-40B4-BE49-F238E27FC236}">
              <a16:creationId xmlns:a16="http://schemas.microsoft.com/office/drawing/2014/main" id="{00000000-0008-0000-0C00-000043F4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3959" name="Line 1">
          <a:extLst>
            <a:ext uri="{FF2B5EF4-FFF2-40B4-BE49-F238E27FC236}">
              <a16:creationId xmlns:a16="http://schemas.microsoft.com/office/drawing/2014/main" id="{00000000-0008-0000-0D00-0000D7F9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3960" name="Line 2">
          <a:extLst>
            <a:ext uri="{FF2B5EF4-FFF2-40B4-BE49-F238E27FC236}">
              <a16:creationId xmlns:a16="http://schemas.microsoft.com/office/drawing/2014/main" id="{00000000-0008-0000-0D00-0000D8F9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3961" name="Line 3">
          <a:extLst>
            <a:ext uri="{FF2B5EF4-FFF2-40B4-BE49-F238E27FC236}">
              <a16:creationId xmlns:a16="http://schemas.microsoft.com/office/drawing/2014/main" id="{00000000-0008-0000-0D00-0000D9F9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3962" name="Line 4">
          <a:extLst>
            <a:ext uri="{FF2B5EF4-FFF2-40B4-BE49-F238E27FC236}">
              <a16:creationId xmlns:a16="http://schemas.microsoft.com/office/drawing/2014/main" id="{00000000-0008-0000-0D00-0000DAF9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3493" name="Text Box 5">
          <a:extLst>
            <a:ext uri="{FF2B5EF4-FFF2-40B4-BE49-F238E27FC236}">
              <a16:creationId xmlns:a16="http://schemas.microsoft.com/office/drawing/2014/main" id="{00000000-0008-0000-0D00-000005F8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3494" name="Text Box 6">
          <a:extLst>
            <a:ext uri="{FF2B5EF4-FFF2-40B4-BE49-F238E27FC236}">
              <a16:creationId xmlns:a16="http://schemas.microsoft.com/office/drawing/2014/main" id="{00000000-0008-0000-0D00-000006F8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3965" name="Line 7">
          <a:extLst>
            <a:ext uri="{FF2B5EF4-FFF2-40B4-BE49-F238E27FC236}">
              <a16:creationId xmlns:a16="http://schemas.microsoft.com/office/drawing/2014/main" id="{00000000-0008-0000-0D00-0000DDF9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3966" name="Line 8">
          <a:extLst>
            <a:ext uri="{FF2B5EF4-FFF2-40B4-BE49-F238E27FC236}">
              <a16:creationId xmlns:a16="http://schemas.microsoft.com/office/drawing/2014/main" id="{00000000-0008-0000-0D00-0000DEF9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3967" name="Line 9">
          <a:extLst>
            <a:ext uri="{FF2B5EF4-FFF2-40B4-BE49-F238E27FC236}">
              <a16:creationId xmlns:a16="http://schemas.microsoft.com/office/drawing/2014/main" id="{00000000-0008-0000-0D00-0000DFF9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3498" name="Text Box 10">
          <a:extLst>
            <a:ext uri="{FF2B5EF4-FFF2-40B4-BE49-F238E27FC236}">
              <a16:creationId xmlns:a16="http://schemas.microsoft.com/office/drawing/2014/main" id="{00000000-0008-0000-0D00-00000AF8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3969" name="Text Box 11">
          <a:extLst>
            <a:ext uri="{FF2B5EF4-FFF2-40B4-BE49-F238E27FC236}">
              <a16:creationId xmlns:a16="http://schemas.microsoft.com/office/drawing/2014/main" id="{00000000-0008-0000-0D00-0000E1F9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3500" name="Text Box 12">
          <a:extLst>
            <a:ext uri="{FF2B5EF4-FFF2-40B4-BE49-F238E27FC236}">
              <a16:creationId xmlns:a16="http://schemas.microsoft.com/office/drawing/2014/main" id="{00000000-0008-0000-0D00-00000CF8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3501" name="Text Box 13">
          <a:extLst>
            <a:ext uri="{FF2B5EF4-FFF2-40B4-BE49-F238E27FC236}">
              <a16:creationId xmlns:a16="http://schemas.microsoft.com/office/drawing/2014/main" id="{00000000-0008-0000-0D00-00000DF8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3972" name="Line 14">
          <a:extLst>
            <a:ext uri="{FF2B5EF4-FFF2-40B4-BE49-F238E27FC236}">
              <a16:creationId xmlns:a16="http://schemas.microsoft.com/office/drawing/2014/main" id="{00000000-0008-0000-0D00-0000E4F9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3503" name="Text Box 15">
          <a:extLst>
            <a:ext uri="{FF2B5EF4-FFF2-40B4-BE49-F238E27FC236}">
              <a16:creationId xmlns:a16="http://schemas.microsoft.com/office/drawing/2014/main" id="{00000000-0008-0000-0D00-00000FF8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3974" name="Line 16">
          <a:extLst>
            <a:ext uri="{FF2B5EF4-FFF2-40B4-BE49-F238E27FC236}">
              <a16:creationId xmlns:a16="http://schemas.microsoft.com/office/drawing/2014/main" id="{00000000-0008-0000-0D00-0000E6F9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3975" name="Line 17">
          <a:extLst>
            <a:ext uri="{FF2B5EF4-FFF2-40B4-BE49-F238E27FC236}">
              <a16:creationId xmlns:a16="http://schemas.microsoft.com/office/drawing/2014/main" id="{00000000-0008-0000-0D00-0000E7F9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3976" name="Line 18">
          <a:extLst>
            <a:ext uri="{FF2B5EF4-FFF2-40B4-BE49-F238E27FC236}">
              <a16:creationId xmlns:a16="http://schemas.microsoft.com/office/drawing/2014/main" id="{00000000-0008-0000-0D00-0000E8F9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3977" name="Line 19">
          <a:extLst>
            <a:ext uri="{FF2B5EF4-FFF2-40B4-BE49-F238E27FC236}">
              <a16:creationId xmlns:a16="http://schemas.microsoft.com/office/drawing/2014/main" id="{00000000-0008-0000-0D00-0000E9F9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3508" name="Text Box 20">
          <a:extLst>
            <a:ext uri="{FF2B5EF4-FFF2-40B4-BE49-F238E27FC236}">
              <a16:creationId xmlns:a16="http://schemas.microsoft.com/office/drawing/2014/main" id="{00000000-0008-0000-0D00-000014F8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3509" name="Text Box 21">
          <a:extLst>
            <a:ext uri="{FF2B5EF4-FFF2-40B4-BE49-F238E27FC236}">
              <a16:creationId xmlns:a16="http://schemas.microsoft.com/office/drawing/2014/main" id="{00000000-0008-0000-0D00-000015F8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3510" name="Text Box 22">
          <a:extLst>
            <a:ext uri="{FF2B5EF4-FFF2-40B4-BE49-F238E27FC236}">
              <a16:creationId xmlns:a16="http://schemas.microsoft.com/office/drawing/2014/main" id="{00000000-0008-0000-0D00-000016F8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3511" name="Text Box 23">
          <a:extLst>
            <a:ext uri="{FF2B5EF4-FFF2-40B4-BE49-F238E27FC236}">
              <a16:creationId xmlns:a16="http://schemas.microsoft.com/office/drawing/2014/main" id="{00000000-0008-0000-0D00-000017F8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3512" name="Text Box 24">
          <a:extLst>
            <a:ext uri="{FF2B5EF4-FFF2-40B4-BE49-F238E27FC236}">
              <a16:creationId xmlns:a16="http://schemas.microsoft.com/office/drawing/2014/main" id="{00000000-0008-0000-0D00-000018F8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3513" name="Text Box 25">
          <a:extLst>
            <a:ext uri="{FF2B5EF4-FFF2-40B4-BE49-F238E27FC236}">
              <a16:creationId xmlns:a16="http://schemas.microsoft.com/office/drawing/2014/main" id="{00000000-0008-0000-0D00-000019F8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3514" name="Text Box 26">
          <a:extLst>
            <a:ext uri="{FF2B5EF4-FFF2-40B4-BE49-F238E27FC236}">
              <a16:creationId xmlns:a16="http://schemas.microsoft.com/office/drawing/2014/main" id="{00000000-0008-0000-0D00-00001AF8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3515" name="Text Box 27">
          <a:extLst>
            <a:ext uri="{FF2B5EF4-FFF2-40B4-BE49-F238E27FC236}">
              <a16:creationId xmlns:a16="http://schemas.microsoft.com/office/drawing/2014/main" id="{00000000-0008-0000-0D00-00001BF8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3516" name="Text Box 28">
          <a:extLst>
            <a:ext uri="{FF2B5EF4-FFF2-40B4-BE49-F238E27FC236}">
              <a16:creationId xmlns:a16="http://schemas.microsoft.com/office/drawing/2014/main" id="{00000000-0008-0000-0D00-00001CF8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3517" name="Text Box 29">
          <a:extLst>
            <a:ext uri="{FF2B5EF4-FFF2-40B4-BE49-F238E27FC236}">
              <a16:creationId xmlns:a16="http://schemas.microsoft.com/office/drawing/2014/main" id="{00000000-0008-0000-0D00-00001DF8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3518" name="Text Box 30">
          <a:extLst>
            <a:ext uri="{FF2B5EF4-FFF2-40B4-BE49-F238E27FC236}">
              <a16:creationId xmlns:a16="http://schemas.microsoft.com/office/drawing/2014/main" id="{00000000-0008-0000-0D00-00001EF8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3519" name="Text Box 31">
          <a:extLst>
            <a:ext uri="{FF2B5EF4-FFF2-40B4-BE49-F238E27FC236}">
              <a16:creationId xmlns:a16="http://schemas.microsoft.com/office/drawing/2014/main" id="{00000000-0008-0000-0D00-00001FF8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3520" name="Text Box 32">
          <a:extLst>
            <a:ext uri="{FF2B5EF4-FFF2-40B4-BE49-F238E27FC236}">
              <a16:creationId xmlns:a16="http://schemas.microsoft.com/office/drawing/2014/main" id="{00000000-0008-0000-0D00-000020F8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3521" name="Text Box 33">
          <a:extLst>
            <a:ext uri="{FF2B5EF4-FFF2-40B4-BE49-F238E27FC236}">
              <a16:creationId xmlns:a16="http://schemas.microsoft.com/office/drawing/2014/main" id="{00000000-0008-0000-0D00-000021F8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3522" name="Text Box 34">
          <a:extLst>
            <a:ext uri="{FF2B5EF4-FFF2-40B4-BE49-F238E27FC236}">
              <a16:creationId xmlns:a16="http://schemas.microsoft.com/office/drawing/2014/main" id="{00000000-0008-0000-0D00-000022F8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3523" name="Text Box 35">
          <a:extLst>
            <a:ext uri="{FF2B5EF4-FFF2-40B4-BE49-F238E27FC236}">
              <a16:creationId xmlns:a16="http://schemas.microsoft.com/office/drawing/2014/main" id="{00000000-0008-0000-0D00-000023F8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3524" name="Text Box 36">
          <a:extLst>
            <a:ext uri="{FF2B5EF4-FFF2-40B4-BE49-F238E27FC236}">
              <a16:creationId xmlns:a16="http://schemas.microsoft.com/office/drawing/2014/main" id="{00000000-0008-0000-0D00-000024F8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3525" name="Text Box 37">
          <a:extLst>
            <a:ext uri="{FF2B5EF4-FFF2-40B4-BE49-F238E27FC236}">
              <a16:creationId xmlns:a16="http://schemas.microsoft.com/office/drawing/2014/main" id="{00000000-0008-0000-0D00-000025F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3526" name="Text Box 38">
          <a:extLst>
            <a:ext uri="{FF2B5EF4-FFF2-40B4-BE49-F238E27FC236}">
              <a16:creationId xmlns:a16="http://schemas.microsoft.com/office/drawing/2014/main" id="{00000000-0008-0000-0D00-000026F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3527" name="Text Box 39">
          <a:extLst>
            <a:ext uri="{FF2B5EF4-FFF2-40B4-BE49-F238E27FC236}">
              <a16:creationId xmlns:a16="http://schemas.microsoft.com/office/drawing/2014/main" id="{00000000-0008-0000-0D00-000027F8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3528" name="Text Box 40">
          <a:extLst>
            <a:ext uri="{FF2B5EF4-FFF2-40B4-BE49-F238E27FC236}">
              <a16:creationId xmlns:a16="http://schemas.microsoft.com/office/drawing/2014/main" id="{00000000-0008-0000-0D00-000028F8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3529" name="Text Box 41">
          <a:extLst>
            <a:ext uri="{FF2B5EF4-FFF2-40B4-BE49-F238E27FC236}">
              <a16:creationId xmlns:a16="http://schemas.microsoft.com/office/drawing/2014/main" id="{00000000-0008-0000-0D00-000029F8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3530" name="Text Box 42">
          <a:extLst>
            <a:ext uri="{FF2B5EF4-FFF2-40B4-BE49-F238E27FC236}">
              <a16:creationId xmlns:a16="http://schemas.microsoft.com/office/drawing/2014/main" id="{00000000-0008-0000-0D00-00002AF8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3531" name="Text Box 43">
          <a:extLst>
            <a:ext uri="{FF2B5EF4-FFF2-40B4-BE49-F238E27FC236}">
              <a16:creationId xmlns:a16="http://schemas.microsoft.com/office/drawing/2014/main" id="{00000000-0008-0000-0D00-00002BF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3532" name="Text Box 44">
          <a:extLst>
            <a:ext uri="{FF2B5EF4-FFF2-40B4-BE49-F238E27FC236}">
              <a16:creationId xmlns:a16="http://schemas.microsoft.com/office/drawing/2014/main" id="{00000000-0008-0000-0D00-00002CF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3533" name="Text Box 45">
          <a:extLst>
            <a:ext uri="{FF2B5EF4-FFF2-40B4-BE49-F238E27FC236}">
              <a16:creationId xmlns:a16="http://schemas.microsoft.com/office/drawing/2014/main" id="{00000000-0008-0000-0D00-00002DF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3534" name="Text Box 46">
          <a:extLst>
            <a:ext uri="{FF2B5EF4-FFF2-40B4-BE49-F238E27FC236}">
              <a16:creationId xmlns:a16="http://schemas.microsoft.com/office/drawing/2014/main" id="{00000000-0008-0000-0D00-00002EF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3535" name="Text Box 47">
          <a:extLst>
            <a:ext uri="{FF2B5EF4-FFF2-40B4-BE49-F238E27FC236}">
              <a16:creationId xmlns:a16="http://schemas.microsoft.com/office/drawing/2014/main" id="{00000000-0008-0000-0D00-00002FF8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3536" name="Text Box 48">
          <a:extLst>
            <a:ext uri="{FF2B5EF4-FFF2-40B4-BE49-F238E27FC236}">
              <a16:creationId xmlns:a16="http://schemas.microsoft.com/office/drawing/2014/main" id="{00000000-0008-0000-0D00-000030F8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3537" name="Text Box 49">
          <a:extLst>
            <a:ext uri="{FF2B5EF4-FFF2-40B4-BE49-F238E27FC236}">
              <a16:creationId xmlns:a16="http://schemas.microsoft.com/office/drawing/2014/main" id="{00000000-0008-0000-0D00-000031F8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3538" name="Text Box 50">
          <a:extLst>
            <a:ext uri="{FF2B5EF4-FFF2-40B4-BE49-F238E27FC236}">
              <a16:creationId xmlns:a16="http://schemas.microsoft.com/office/drawing/2014/main" id="{00000000-0008-0000-0D00-000032F8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3539" name="Text Box 51">
          <a:extLst>
            <a:ext uri="{FF2B5EF4-FFF2-40B4-BE49-F238E27FC236}">
              <a16:creationId xmlns:a16="http://schemas.microsoft.com/office/drawing/2014/main" id="{00000000-0008-0000-0D00-000033F8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3540" name="Text Box 52">
          <a:extLst>
            <a:ext uri="{FF2B5EF4-FFF2-40B4-BE49-F238E27FC236}">
              <a16:creationId xmlns:a16="http://schemas.microsoft.com/office/drawing/2014/main" id="{00000000-0008-0000-0D00-000034F8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3541" name="Text Box 53">
          <a:extLst>
            <a:ext uri="{FF2B5EF4-FFF2-40B4-BE49-F238E27FC236}">
              <a16:creationId xmlns:a16="http://schemas.microsoft.com/office/drawing/2014/main" id="{00000000-0008-0000-0D00-000035F8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3542" name="Text Box 54">
          <a:extLst>
            <a:ext uri="{FF2B5EF4-FFF2-40B4-BE49-F238E27FC236}">
              <a16:creationId xmlns:a16="http://schemas.microsoft.com/office/drawing/2014/main" id="{00000000-0008-0000-0D00-000036F8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3543" name="Text Box 55">
          <a:extLst>
            <a:ext uri="{FF2B5EF4-FFF2-40B4-BE49-F238E27FC236}">
              <a16:creationId xmlns:a16="http://schemas.microsoft.com/office/drawing/2014/main" id="{00000000-0008-0000-0D00-000037F8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3544" name="Text Box 56">
          <a:extLst>
            <a:ext uri="{FF2B5EF4-FFF2-40B4-BE49-F238E27FC236}">
              <a16:creationId xmlns:a16="http://schemas.microsoft.com/office/drawing/2014/main" id="{00000000-0008-0000-0D00-000038F8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3545" name="Text Box 57">
          <a:extLst>
            <a:ext uri="{FF2B5EF4-FFF2-40B4-BE49-F238E27FC236}">
              <a16:creationId xmlns:a16="http://schemas.microsoft.com/office/drawing/2014/main" id="{00000000-0008-0000-0D00-000039F8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3546" name="Text Box 58">
          <a:extLst>
            <a:ext uri="{FF2B5EF4-FFF2-40B4-BE49-F238E27FC236}">
              <a16:creationId xmlns:a16="http://schemas.microsoft.com/office/drawing/2014/main" id="{00000000-0008-0000-0D00-00003AF8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3547" name="Text Box 59">
          <a:extLst>
            <a:ext uri="{FF2B5EF4-FFF2-40B4-BE49-F238E27FC236}">
              <a16:creationId xmlns:a16="http://schemas.microsoft.com/office/drawing/2014/main" id="{00000000-0008-0000-0D00-00003BF8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3548" name="Text Box 60">
          <a:extLst>
            <a:ext uri="{FF2B5EF4-FFF2-40B4-BE49-F238E27FC236}">
              <a16:creationId xmlns:a16="http://schemas.microsoft.com/office/drawing/2014/main" id="{00000000-0008-0000-0D00-00003CF8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3549" name="Text Box 61">
          <a:extLst>
            <a:ext uri="{FF2B5EF4-FFF2-40B4-BE49-F238E27FC236}">
              <a16:creationId xmlns:a16="http://schemas.microsoft.com/office/drawing/2014/main" id="{00000000-0008-0000-0D00-00003DF8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3550" name="Text Box 62">
          <a:extLst>
            <a:ext uri="{FF2B5EF4-FFF2-40B4-BE49-F238E27FC236}">
              <a16:creationId xmlns:a16="http://schemas.microsoft.com/office/drawing/2014/main" id="{00000000-0008-0000-0D00-00003EF8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3551" name="Text Box 63">
          <a:extLst>
            <a:ext uri="{FF2B5EF4-FFF2-40B4-BE49-F238E27FC236}">
              <a16:creationId xmlns:a16="http://schemas.microsoft.com/office/drawing/2014/main" id="{00000000-0008-0000-0D00-00003FF8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3552" name="Text Box 64">
          <a:extLst>
            <a:ext uri="{FF2B5EF4-FFF2-40B4-BE49-F238E27FC236}">
              <a16:creationId xmlns:a16="http://schemas.microsoft.com/office/drawing/2014/main" id="{00000000-0008-0000-0D00-000040F8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3553" name="Text Box 65">
          <a:extLst>
            <a:ext uri="{FF2B5EF4-FFF2-40B4-BE49-F238E27FC236}">
              <a16:creationId xmlns:a16="http://schemas.microsoft.com/office/drawing/2014/main" id="{00000000-0008-0000-0D00-000041F8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3554" name="Text Box 66">
          <a:extLst>
            <a:ext uri="{FF2B5EF4-FFF2-40B4-BE49-F238E27FC236}">
              <a16:creationId xmlns:a16="http://schemas.microsoft.com/office/drawing/2014/main" id="{00000000-0008-0000-0D00-000042F8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3555" name="Text Box 67">
          <a:extLst>
            <a:ext uri="{FF2B5EF4-FFF2-40B4-BE49-F238E27FC236}">
              <a16:creationId xmlns:a16="http://schemas.microsoft.com/office/drawing/2014/main" id="{00000000-0008-0000-0D00-000043F8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4983" name="Line 1">
          <a:extLst>
            <a:ext uri="{FF2B5EF4-FFF2-40B4-BE49-F238E27FC236}">
              <a16:creationId xmlns:a16="http://schemas.microsoft.com/office/drawing/2014/main" id="{00000000-0008-0000-0E00-0000D7FD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4984" name="Line 2">
          <a:extLst>
            <a:ext uri="{FF2B5EF4-FFF2-40B4-BE49-F238E27FC236}">
              <a16:creationId xmlns:a16="http://schemas.microsoft.com/office/drawing/2014/main" id="{00000000-0008-0000-0E00-0000D8FD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4985" name="Line 3">
          <a:extLst>
            <a:ext uri="{FF2B5EF4-FFF2-40B4-BE49-F238E27FC236}">
              <a16:creationId xmlns:a16="http://schemas.microsoft.com/office/drawing/2014/main" id="{00000000-0008-0000-0E00-0000D9FD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4986" name="Line 4">
          <a:extLst>
            <a:ext uri="{FF2B5EF4-FFF2-40B4-BE49-F238E27FC236}">
              <a16:creationId xmlns:a16="http://schemas.microsoft.com/office/drawing/2014/main" id="{00000000-0008-0000-0E00-0000DAFD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4517" name="Text Box 5">
          <a:extLst>
            <a:ext uri="{FF2B5EF4-FFF2-40B4-BE49-F238E27FC236}">
              <a16:creationId xmlns:a16="http://schemas.microsoft.com/office/drawing/2014/main" id="{00000000-0008-0000-0E00-000005FC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4518" name="Text Box 6">
          <a:extLst>
            <a:ext uri="{FF2B5EF4-FFF2-40B4-BE49-F238E27FC236}">
              <a16:creationId xmlns:a16="http://schemas.microsoft.com/office/drawing/2014/main" id="{00000000-0008-0000-0E00-000006FC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4989" name="Line 7">
          <a:extLst>
            <a:ext uri="{FF2B5EF4-FFF2-40B4-BE49-F238E27FC236}">
              <a16:creationId xmlns:a16="http://schemas.microsoft.com/office/drawing/2014/main" id="{00000000-0008-0000-0E00-0000DDFD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4990" name="Line 8">
          <a:extLst>
            <a:ext uri="{FF2B5EF4-FFF2-40B4-BE49-F238E27FC236}">
              <a16:creationId xmlns:a16="http://schemas.microsoft.com/office/drawing/2014/main" id="{00000000-0008-0000-0E00-0000DEFD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4991" name="Line 9">
          <a:extLst>
            <a:ext uri="{FF2B5EF4-FFF2-40B4-BE49-F238E27FC236}">
              <a16:creationId xmlns:a16="http://schemas.microsoft.com/office/drawing/2014/main" id="{00000000-0008-0000-0E00-0000DFFD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4522" name="Text Box 10">
          <a:extLst>
            <a:ext uri="{FF2B5EF4-FFF2-40B4-BE49-F238E27FC236}">
              <a16:creationId xmlns:a16="http://schemas.microsoft.com/office/drawing/2014/main" id="{00000000-0008-0000-0E00-00000AFC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4993" name="Text Box 11">
          <a:extLst>
            <a:ext uri="{FF2B5EF4-FFF2-40B4-BE49-F238E27FC236}">
              <a16:creationId xmlns:a16="http://schemas.microsoft.com/office/drawing/2014/main" id="{00000000-0008-0000-0E00-0000E1FD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4524" name="Text Box 12">
          <a:extLst>
            <a:ext uri="{FF2B5EF4-FFF2-40B4-BE49-F238E27FC236}">
              <a16:creationId xmlns:a16="http://schemas.microsoft.com/office/drawing/2014/main" id="{00000000-0008-0000-0E00-00000CFC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4525" name="Text Box 13">
          <a:extLst>
            <a:ext uri="{FF2B5EF4-FFF2-40B4-BE49-F238E27FC236}">
              <a16:creationId xmlns:a16="http://schemas.microsoft.com/office/drawing/2014/main" id="{00000000-0008-0000-0E00-00000DFC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4996" name="Line 14">
          <a:extLst>
            <a:ext uri="{FF2B5EF4-FFF2-40B4-BE49-F238E27FC236}">
              <a16:creationId xmlns:a16="http://schemas.microsoft.com/office/drawing/2014/main" id="{00000000-0008-0000-0E00-0000E4FD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4527" name="Text Box 15">
          <a:extLst>
            <a:ext uri="{FF2B5EF4-FFF2-40B4-BE49-F238E27FC236}">
              <a16:creationId xmlns:a16="http://schemas.microsoft.com/office/drawing/2014/main" id="{00000000-0008-0000-0E00-00000FFC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4998" name="Line 16">
          <a:extLst>
            <a:ext uri="{FF2B5EF4-FFF2-40B4-BE49-F238E27FC236}">
              <a16:creationId xmlns:a16="http://schemas.microsoft.com/office/drawing/2014/main" id="{00000000-0008-0000-0E00-0000E6FD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4999" name="Line 17">
          <a:extLst>
            <a:ext uri="{FF2B5EF4-FFF2-40B4-BE49-F238E27FC236}">
              <a16:creationId xmlns:a16="http://schemas.microsoft.com/office/drawing/2014/main" id="{00000000-0008-0000-0E00-0000E7FD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5000" name="Line 18">
          <a:extLst>
            <a:ext uri="{FF2B5EF4-FFF2-40B4-BE49-F238E27FC236}">
              <a16:creationId xmlns:a16="http://schemas.microsoft.com/office/drawing/2014/main" id="{00000000-0008-0000-0E00-0000E8FD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5001" name="Line 19">
          <a:extLst>
            <a:ext uri="{FF2B5EF4-FFF2-40B4-BE49-F238E27FC236}">
              <a16:creationId xmlns:a16="http://schemas.microsoft.com/office/drawing/2014/main" id="{00000000-0008-0000-0E00-0000E9FD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4532" name="Text Box 20">
          <a:extLst>
            <a:ext uri="{FF2B5EF4-FFF2-40B4-BE49-F238E27FC236}">
              <a16:creationId xmlns:a16="http://schemas.microsoft.com/office/drawing/2014/main" id="{00000000-0008-0000-0E00-000014FC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4533" name="Text Box 21">
          <a:extLst>
            <a:ext uri="{FF2B5EF4-FFF2-40B4-BE49-F238E27FC236}">
              <a16:creationId xmlns:a16="http://schemas.microsoft.com/office/drawing/2014/main" id="{00000000-0008-0000-0E00-000015FC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4534" name="Text Box 22">
          <a:extLst>
            <a:ext uri="{FF2B5EF4-FFF2-40B4-BE49-F238E27FC236}">
              <a16:creationId xmlns:a16="http://schemas.microsoft.com/office/drawing/2014/main" id="{00000000-0008-0000-0E00-000016FC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4535" name="Text Box 23">
          <a:extLst>
            <a:ext uri="{FF2B5EF4-FFF2-40B4-BE49-F238E27FC236}">
              <a16:creationId xmlns:a16="http://schemas.microsoft.com/office/drawing/2014/main" id="{00000000-0008-0000-0E00-000017FC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4536" name="Text Box 24">
          <a:extLst>
            <a:ext uri="{FF2B5EF4-FFF2-40B4-BE49-F238E27FC236}">
              <a16:creationId xmlns:a16="http://schemas.microsoft.com/office/drawing/2014/main" id="{00000000-0008-0000-0E00-000018FC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4537" name="Text Box 25">
          <a:extLst>
            <a:ext uri="{FF2B5EF4-FFF2-40B4-BE49-F238E27FC236}">
              <a16:creationId xmlns:a16="http://schemas.microsoft.com/office/drawing/2014/main" id="{00000000-0008-0000-0E00-000019FC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4538" name="Text Box 26">
          <a:extLst>
            <a:ext uri="{FF2B5EF4-FFF2-40B4-BE49-F238E27FC236}">
              <a16:creationId xmlns:a16="http://schemas.microsoft.com/office/drawing/2014/main" id="{00000000-0008-0000-0E00-00001AFC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4539" name="Text Box 27">
          <a:extLst>
            <a:ext uri="{FF2B5EF4-FFF2-40B4-BE49-F238E27FC236}">
              <a16:creationId xmlns:a16="http://schemas.microsoft.com/office/drawing/2014/main" id="{00000000-0008-0000-0E00-00001BFC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4540" name="Text Box 28">
          <a:extLst>
            <a:ext uri="{FF2B5EF4-FFF2-40B4-BE49-F238E27FC236}">
              <a16:creationId xmlns:a16="http://schemas.microsoft.com/office/drawing/2014/main" id="{00000000-0008-0000-0E00-00001CFC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4541" name="Text Box 29">
          <a:extLst>
            <a:ext uri="{FF2B5EF4-FFF2-40B4-BE49-F238E27FC236}">
              <a16:creationId xmlns:a16="http://schemas.microsoft.com/office/drawing/2014/main" id="{00000000-0008-0000-0E00-00001DFC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4542" name="Text Box 30">
          <a:extLst>
            <a:ext uri="{FF2B5EF4-FFF2-40B4-BE49-F238E27FC236}">
              <a16:creationId xmlns:a16="http://schemas.microsoft.com/office/drawing/2014/main" id="{00000000-0008-0000-0E00-00001EFC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4543" name="Text Box 31">
          <a:extLst>
            <a:ext uri="{FF2B5EF4-FFF2-40B4-BE49-F238E27FC236}">
              <a16:creationId xmlns:a16="http://schemas.microsoft.com/office/drawing/2014/main" id="{00000000-0008-0000-0E00-00001FFC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4544" name="Text Box 32">
          <a:extLst>
            <a:ext uri="{FF2B5EF4-FFF2-40B4-BE49-F238E27FC236}">
              <a16:creationId xmlns:a16="http://schemas.microsoft.com/office/drawing/2014/main" id="{00000000-0008-0000-0E00-000020FC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4545" name="Text Box 33">
          <a:extLst>
            <a:ext uri="{FF2B5EF4-FFF2-40B4-BE49-F238E27FC236}">
              <a16:creationId xmlns:a16="http://schemas.microsoft.com/office/drawing/2014/main" id="{00000000-0008-0000-0E00-000021FC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4546" name="Text Box 34">
          <a:extLst>
            <a:ext uri="{FF2B5EF4-FFF2-40B4-BE49-F238E27FC236}">
              <a16:creationId xmlns:a16="http://schemas.microsoft.com/office/drawing/2014/main" id="{00000000-0008-0000-0E00-000022FC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4547" name="Text Box 35">
          <a:extLst>
            <a:ext uri="{FF2B5EF4-FFF2-40B4-BE49-F238E27FC236}">
              <a16:creationId xmlns:a16="http://schemas.microsoft.com/office/drawing/2014/main" id="{00000000-0008-0000-0E00-000023FC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4548" name="Text Box 36">
          <a:extLst>
            <a:ext uri="{FF2B5EF4-FFF2-40B4-BE49-F238E27FC236}">
              <a16:creationId xmlns:a16="http://schemas.microsoft.com/office/drawing/2014/main" id="{00000000-0008-0000-0E00-000024FC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4549" name="Text Box 37">
          <a:extLst>
            <a:ext uri="{FF2B5EF4-FFF2-40B4-BE49-F238E27FC236}">
              <a16:creationId xmlns:a16="http://schemas.microsoft.com/office/drawing/2014/main" id="{00000000-0008-0000-0E00-000025F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4550" name="Text Box 38">
          <a:extLst>
            <a:ext uri="{FF2B5EF4-FFF2-40B4-BE49-F238E27FC236}">
              <a16:creationId xmlns:a16="http://schemas.microsoft.com/office/drawing/2014/main" id="{00000000-0008-0000-0E00-000026F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4551" name="Text Box 39">
          <a:extLst>
            <a:ext uri="{FF2B5EF4-FFF2-40B4-BE49-F238E27FC236}">
              <a16:creationId xmlns:a16="http://schemas.microsoft.com/office/drawing/2014/main" id="{00000000-0008-0000-0E00-000027FC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4552" name="Text Box 40">
          <a:extLst>
            <a:ext uri="{FF2B5EF4-FFF2-40B4-BE49-F238E27FC236}">
              <a16:creationId xmlns:a16="http://schemas.microsoft.com/office/drawing/2014/main" id="{00000000-0008-0000-0E00-000028FC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4553" name="Text Box 41">
          <a:extLst>
            <a:ext uri="{FF2B5EF4-FFF2-40B4-BE49-F238E27FC236}">
              <a16:creationId xmlns:a16="http://schemas.microsoft.com/office/drawing/2014/main" id="{00000000-0008-0000-0E00-000029FC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4554" name="Text Box 42">
          <a:extLst>
            <a:ext uri="{FF2B5EF4-FFF2-40B4-BE49-F238E27FC236}">
              <a16:creationId xmlns:a16="http://schemas.microsoft.com/office/drawing/2014/main" id="{00000000-0008-0000-0E00-00002AFC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4555" name="Text Box 43">
          <a:extLst>
            <a:ext uri="{FF2B5EF4-FFF2-40B4-BE49-F238E27FC236}">
              <a16:creationId xmlns:a16="http://schemas.microsoft.com/office/drawing/2014/main" id="{00000000-0008-0000-0E00-00002BF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4556" name="Text Box 44">
          <a:extLst>
            <a:ext uri="{FF2B5EF4-FFF2-40B4-BE49-F238E27FC236}">
              <a16:creationId xmlns:a16="http://schemas.microsoft.com/office/drawing/2014/main" id="{00000000-0008-0000-0E00-00002CF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4557" name="Text Box 45">
          <a:extLst>
            <a:ext uri="{FF2B5EF4-FFF2-40B4-BE49-F238E27FC236}">
              <a16:creationId xmlns:a16="http://schemas.microsoft.com/office/drawing/2014/main" id="{00000000-0008-0000-0E00-00002DF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4558" name="Text Box 46">
          <a:extLst>
            <a:ext uri="{FF2B5EF4-FFF2-40B4-BE49-F238E27FC236}">
              <a16:creationId xmlns:a16="http://schemas.microsoft.com/office/drawing/2014/main" id="{00000000-0008-0000-0E00-00002EF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4559" name="Text Box 47">
          <a:extLst>
            <a:ext uri="{FF2B5EF4-FFF2-40B4-BE49-F238E27FC236}">
              <a16:creationId xmlns:a16="http://schemas.microsoft.com/office/drawing/2014/main" id="{00000000-0008-0000-0E00-00002FFC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4560" name="Text Box 48">
          <a:extLst>
            <a:ext uri="{FF2B5EF4-FFF2-40B4-BE49-F238E27FC236}">
              <a16:creationId xmlns:a16="http://schemas.microsoft.com/office/drawing/2014/main" id="{00000000-0008-0000-0E00-000030FC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4561" name="Text Box 49">
          <a:extLst>
            <a:ext uri="{FF2B5EF4-FFF2-40B4-BE49-F238E27FC236}">
              <a16:creationId xmlns:a16="http://schemas.microsoft.com/office/drawing/2014/main" id="{00000000-0008-0000-0E00-000031FC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4562" name="Text Box 50">
          <a:extLst>
            <a:ext uri="{FF2B5EF4-FFF2-40B4-BE49-F238E27FC236}">
              <a16:creationId xmlns:a16="http://schemas.microsoft.com/office/drawing/2014/main" id="{00000000-0008-0000-0E00-000032FC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4563" name="Text Box 51">
          <a:extLst>
            <a:ext uri="{FF2B5EF4-FFF2-40B4-BE49-F238E27FC236}">
              <a16:creationId xmlns:a16="http://schemas.microsoft.com/office/drawing/2014/main" id="{00000000-0008-0000-0E00-000033FC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4564" name="Text Box 52">
          <a:extLst>
            <a:ext uri="{FF2B5EF4-FFF2-40B4-BE49-F238E27FC236}">
              <a16:creationId xmlns:a16="http://schemas.microsoft.com/office/drawing/2014/main" id="{00000000-0008-0000-0E00-000034FC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4565" name="Text Box 53">
          <a:extLst>
            <a:ext uri="{FF2B5EF4-FFF2-40B4-BE49-F238E27FC236}">
              <a16:creationId xmlns:a16="http://schemas.microsoft.com/office/drawing/2014/main" id="{00000000-0008-0000-0E00-000035FC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4566" name="Text Box 54">
          <a:extLst>
            <a:ext uri="{FF2B5EF4-FFF2-40B4-BE49-F238E27FC236}">
              <a16:creationId xmlns:a16="http://schemas.microsoft.com/office/drawing/2014/main" id="{00000000-0008-0000-0E00-000036FC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4567" name="Text Box 55">
          <a:extLst>
            <a:ext uri="{FF2B5EF4-FFF2-40B4-BE49-F238E27FC236}">
              <a16:creationId xmlns:a16="http://schemas.microsoft.com/office/drawing/2014/main" id="{00000000-0008-0000-0E00-000037FC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4568" name="Text Box 56">
          <a:extLst>
            <a:ext uri="{FF2B5EF4-FFF2-40B4-BE49-F238E27FC236}">
              <a16:creationId xmlns:a16="http://schemas.microsoft.com/office/drawing/2014/main" id="{00000000-0008-0000-0E00-000038FC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4569" name="Text Box 57">
          <a:extLst>
            <a:ext uri="{FF2B5EF4-FFF2-40B4-BE49-F238E27FC236}">
              <a16:creationId xmlns:a16="http://schemas.microsoft.com/office/drawing/2014/main" id="{00000000-0008-0000-0E00-000039FC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4570" name="Text Box 58">
          <a:extLst>
            <a:ext uri="{FF2B5EF4-FFF2-40B4-BE49-F238E27FC236}">
              <a16:creationId xmlns:a16="http://schemas.microsoft.com/office/drawing/2014/main" id="{00000000-0008-0000-0E00-00003AFC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4571" name="Text Box 59">
          <a:extLst>
            <a:ext uri="{FF2B5EF4-FFF2-40B4-BE49-F238E27FC236}">
              <a16:creationId xmlns:a16="http://schemas.microsoft.com/office/drawing/2014/main" id="{00000000-0008-0000-0E00-00003BFC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4572" name="Text Box 60">
          <a:extLst>
            <a:ext uri="{FF2B5EF4-FFF2-40B4-BE49-F238E27FC236}">
              <a16:creationId xmlns:a16="http://schemas.microsoft.com/office/drawing/2014/main" id="{00000000-0008-0000-0E00-00003CFC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4573" name="Text Box 61">
          <a:extLst>
            <a:ext uri="{FF2B5EF4-FFF2-40B4-BE49-F238E27FC236}">
              <a16:creationId xmlns:a16="http://schemas.microsoft.com/office/drawing/2014/main" id="{00000000-0008-0000-0E00-00003DFC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4574" name="Text Box 62">
          <a:extLst>
            <a:ext uri="{FF2B5EF4-FFF2-40B4-BE49-F238E27FC236}">
              <a16:creationId xmlns:a16="http://schemas.microsoft.com/office/drawing/2014/main" id="{00000000-0008-0000-0E00-00003EFC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4575" name="Text Box 63">
          <a:extLst>
            <a:ext uri="{FF2B5EF4-FFF2-40B4-BE49-F238E27FC236}">
              <a16:creationId xmlns:a16="http://schemas.microsoft.com/office/drawing/2014/main" id="{00000000-0008-0000-0E00-00003FFC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4576" name="Text Box 64">
          <a:extLst>
            <a:ext uri="{FF2B5EF4-FFF2-40B4-BE49-F238E27FC236}">
              <a16:creationId xmlns:a16="http://schemas.microsoft.com/office/drawing/2014/main" id="{00000000-0008-0000-0E00-000040FC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4577" name="Text Box 65">
          <a:extLst>
            <a:ext uri="{FF2B5EF4-FFF2-40B4-BE49-F238E27FC236}">
              <a16:creationId xmlns:a16="http://schemas.microsoft.com/office/drawing/2014/main" id="{00000000-0008-0000-0E00-000041FC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4578" name="Text Box 66">
          <a:extLst>
            <a:ext uri="{FF2B5EF4-FFF2-40B4-BE49-F238E27FC236}">
              <a16:creationId xmlns:a16="http://schemas.microsoft.com/office/drawing/2014/main" id="{00000000-0008-0000-0E00-000042FC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4579" name="Text Box 67">
          <a:extLst>
            <a:ext uri="{FF2B5EF4-FFF2-40B4-BE49-F238E27FC236}">
              <a16:creationId xmlns:a16="http://schemas.microsoft.com/office/drawing/2014/main" id="{00000000-0008-0000-0E00-000043FC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6007" name="Line 1">
          <a:extLst>
            <a:ext uri="{FF2B5EF4-FFF2-40B4-BE49-F238E27FC236}">
              <a16:creationId xmlns:a16="http://schemas.microsoft.com/office/drawing/2014/main" id="{00000000-0008-0000-0F00-0000D701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6008" name="Line 2">
          <a:extLst>
            <a:ext uri="{FF2B5EF4-FFF2-40B4-BE49-F238E27FC236}">
              <a16:creationId xmlns:a16="http://schemas.microsoft.com/office/drawing/2014/main" id="{00000000-0008-0000-0F00-0000D801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6009" name="Line 3">
          <a:extLst>
            <a:ext uri="{FF2B5EF4-FFF2-40B4-BE49-F238E27FC236}">
              <a16:creationId xmlns:a16="http://schemas.microsoft.com/office/drawing/2014/main" id="{00000000-0008-0000-0F00-0000D901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6010" name="Line 4">
          <a:extLst>
            <a:ext uri="{FF2B5EF4-FFF2-40B4-BE49-F238E27FC236}">
              <a16:creationId xmlns:a16="http://schemas.microsoft.com/office/drawing/2014/main" id="{00000000-0008-0000-0F00-0000DA01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5541" name="Text Box 5">
          <a:extLst>
            <a:ext uri="{FF2B5EF4-FFF2-40B4-BE49-F238E27FC236}">
              <a16:creationId xmlns:a16="http://schemas.microsoft.com/office/drawing/2014/main" id="{00000000-0008-0000-0F00-00000500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5542" name="Text Box 6">
          <a:extLst>
            <a:ext uri="{FF2B5EF4-FFF2-40B4-BE49-F238E27FC236}">
              <a16:creationId xmlns:a16="http://schemas.microsoft.com/office/drawing/2014/main" id="{00000000-0008-0000-0F00-00000600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6013" name="Line 7">
          <a:extLst>
            <a:ext uri="{FF2B5EF4-FFF2-40B4-BE49-F238E27FC236}">
              <a16:creationId xmlns:a16="http://schemas.microsoft.com/office/drawing/2014/main" id="{00000000-0008-0000-0F00-0000DD01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6014" name="Line 8">
          <a:extLst>
            <a:ext uri="{FF2B5EF4-FFF2-40B4-BE49-F238E27FC236}">
              <a16:creationId xmlns:a16="http://schemas.microsoft.com/office/drawing/2014/main" id="{00000000-0008-0000-0F00-0000DE01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6015" name="Line 9">
          <a:extLst>
            <a:ext uri="{FF2B5EF4-FFF2-40B4-BE49-F238E27FC236}">
              <a16:creationId xmlns:a16="http://schemas.microsoft.com/office/drawing/2014/main" id="{00000000-0008-0000-0F00-0000DF01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5546" name="Text Box 10">
          <a:extLst>
            <a:ext uri="{FF2B5EF4-FFF2-40B4-BE49-F238E27FC236}">
              <a16:creationId xmlns:a16="http://schemas.microsoft.com/office/drawing/2014/main" id="{00000000-0008-0000-0F00-00000A00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6017" name="Text Box 11">
          <a:extLst>
            <a:ext uri="{FF2B5EF4-FFF2-40B4-BE49-F238E27FC236}">
              <a16:creationId xmlns:a16="http://schemas.microsoft.com/office/drawing/2014/main" id="{00000000-0008-0000-0F00-0000E101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5548" name="Text Box 12">
          <a:extLst>
            <a:ext uri="{FF2B5EF4-FFF2-40B4-BE49-F238E27FC236}">
              <a16:creationId xmlns:a16="http://schemas.microsoft.com/office/drawing/2014/main" id="{00000000-0008-0000-0F00-00000C00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5549" name="Text Box 13">
          <a:extLst>
            <a:ext uri="{FF2B5EF4-FFF2-40B4-BE49-F238E27FC236}">
              <a16:creationId xmlns:a16="http://schemas.microsoft.com/office/drawing/2014/main" id="{00000000-0008-0000-0F00-00000D00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6020" name="Line 14">
          <a:extLst>
            <a:ext uri="{FF2B5EF4-FFF2-40B4-BE49-F238E27FC236}">
              <a16:creationId xmlns:a16="http://schemas.microsoft.com/office/drawing/2014/main" id="{00000000-0008-0000-0F00-0000E401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5551" name="Text Box 15">
          <a:extLst>
            <a:ext uri="{FF2B5EF4-FFF2-40B4-BE49-F238E27FC236}">
              <a16:creationId xmlns:a16="http://schemas.microsoft.com/office/drawing/2014/main" id="{00000000-0008-0000-0F00-00000F00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6022" name="Line 16">
          <a:extLst>
            <a:ext uri="{FF2B5EF4-FFF2-40B4-BE49-F238E27FC236}">
              <a16:creationId xmlns:a16="http://schemas.microsoft.com/office/drawing/2014/main" id="{00000000-0008-0000-0F00-0000E601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6023" name="Line 17">
          <a:extLst>
            <a:ext uri="{FF2B5EF4-FFF2-40B4-BE49-F238E27FC236}">
              <a16:creationId xmlns:a16="http://schemas.microsoft.com/office/drawing/2014/main" id="{00000000-0008-0000-0F00-0000E701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6024" name="Line 18">
          <a:extLst>
            <a:ext uri="{FF2B5EF4-FFF2-40B4-BE49-F238E27FC236}">
              <a16:creationId xmlns:a16="http://schemas.microsoft.com/office/drawing/2014/main" id="{00000000-0008-0000-0F00-0000E801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6025" name="Line 19">
          <a:extLst>
            <a:ext uri="{FF2B5EF4-FFF2-40B4-BE49-F238E27FC236}">
              <a16:creationId xmlns:a16="http://schemas.microsoft.com/office/drawing/2014/main" id="{00000000-0008-0000-0F00-0000E901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5556" name="Text Box 20">
          <a:extLst>
            <a:ext uri="{FF2B5EF4-FFF2-40B4-BE49-F238E27FC236}">
              <a16:creationId xmlns:a16="http://schemas.microsoft.com/office/drawing/2014/main" id="{00000000-0008-0000-0F00-00001400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5557" name="Text Box 21">
          <a:extLst>
            <a:ext uri="{FF2B5EF4-FFF2-40B4-BE49-F238E27FC236}">
              <a16:creationId xmlns:a16="http://schemas.microsoft.com/office/drawing/2014/main" id="{00000000-0008-0000-0F00-00001500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5558" name="Text Box 22">
          <a:extLst>
            <a:ext uri="{FF2B5EF4-FFF2-40B4-BE49-F238E27FC236}">
              <a16:creationId xmlns:a16="http://schemas.microsoft.com/office/drawing/2014/main" id="{00000000-0008-0000-0F00-00001600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5559" name="Text Box 23">
          <a:extLst>
            <a:ext uri="{FF2B5EF4-FFF2-40B4-BE49-F238E27FC236}">
              <a16:creationId xmlns:a16="http://schemas.microsoft.com/office/drawing/2014/main" id="{00000000-0008-0000-0F00-00001700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5560" name="Text Box 24">
          <a:extLst>
            <a:ext uri="{FF2B5EF4-FFF2-40B4-BE49-F238E27FC236}">
              <a16:creationId xmlns:a16="http://schemas.microsoft.com/office/drawing/2014/main" id="{00000000-0008-0000-0F00-00001800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5561" name="Text Box 25">
          <a:extLst>
            <a:ext uri="{FF2B5EF4-FFF2-40B4-BE49-F238E27FC236}">
              <a16:creationId xmlns:a16="http://schemas.microsoft.com/office/drawing/2014/main" id="{00000000-0008-0000-0F00-00001900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5562" name="Text Box 26">
          <a:extLst>
            <a:ext uri="{FF2B5EF4-FFF2-40B4-BE49-F238E27FC236}">
              <a16:creationId xmlns:a16="http://schemas.microsoft.com/office/drawing/2014/main" id="{00000000-0008-0000-0F00-00001A00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5563" name="Text Box 27">
          <a:extLst>
            <a:ext uri="{FF2B5EF4-FFF2-40B4-BE49-F238E27FC236}">
              <a16:creationId xmlns:a16="http://schemas.microsoft.com/office/drawing/2014/main" id="{00000000-0008-0000-0F00-00001B00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5564" name="Text Box 28">
          <a:extLst>
            <a:ext uri="{FF2B5EF4-FFF2-40B4-BE49-F238E27FC236}">
              <a16:creationId xmlns:a16="http://schemas.microsoft.com/office/drawing/2014/main" id="{00000000-0008-0000-0F00-00001C00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5565" name="Text Box 29">
          <a:extLst>
            <a:ext uri="{FF2B5EF4-FFF2-40B4-BE49-F238E27FC236}">
              <a16:creationId xmlns:a16="http://schemas.microsoft.com/office/drawing/2014/main" id="{00000000-0008-0000-0F00-00001D00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5566" name="Text Box 30">
          <a:extLst>
            <a:ext uri="{FF2B5EF4-FFF2-40B4-BE49-F238E27FC236}">
              <a16:creationId xmlns:a16="http://schemas.microsoft.com/office/drawing/2014/main" id="{00000000-0008-0000-0F00-00001E00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5567" name="Text Box 31">
          <a:extLst>
            <a:ext uri="{FF2B5EF4-FFF2-40B4-BE49-F238E27FC236}">
              <a16:creationId xmlns:a16="http://schemas.microsoft.com/office/drawing/2014/main" id="{00000000-0008-0000-0F00-00001F00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5568" name="Text Box 32">
          <a:extLst>
            <a:ext uri="{FF2B5EF4-FFF2-40B4-BE49-F238E27FC236}">
              <a16:creationId xmlns:a16="http://schemas.microsoft.com/office/drawing/2014/main" id="{00000000-0008-0000-0F00-00002000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5569" name="Text Box 33">
          <a:extLst>
            <a:ext uri="{FF2B5EF4-FFF2-40B4-BE49-F238E27FC236}">
              <a16:creationId xmlns:a16="http://schemas.microsoft.com/office/drawing/2014/main" id="{00000000-0008-0000-0F00-00002100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5570" name="Text Box 34">
          <a:extLst>
            <a:ext uri="{FF2B5EF4-FFF2-40B4-BE49-F238E27FC236}">
              <a16:creationId xmlns:a16="http://schemas.microsoft.com/office/drawing/2014/main" id="{00000000-0008-0000-0F00-00002200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5571" name="Text Box 35">
          <a:extLst>
            <a:ext uri="{FF2B5EF4-FFF2-40B4-BE49-F238E27FC236}">
              <a16:creationId xmlns:a16="http://schemas.microsoft.com/office/drawing/2014/main" id="{00000000-0008-0000-0F00-00002300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5572" name="Text Box 36">
          <a:extLst>
            <a:ext uri="{FF2B5EF4-FFF2-40B4-BE49-F238E27FC236}">
              <a16:creationId xmlns:a16="http://schemas.microsoft.com/office/drawing/2014/main" id="{00000000-0008-0000-0F00-00002400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5573" name="Text Box 37">
          <a:extLst>
            <a:ext uri="{FF2B5EF4-FFF2-40B4-BE49-F238E27FC236}">
              <a16:creationId xmlns:a16="http://schemas.microsoft.com/office/drawing/2014/main" id="{00000000-0008-0000-0F00-00002500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5574" name="Text Box 38">
          <a:extLst>
            <a:ext uri="{FF2B5EF4-FFF2-40B4-BE49-F238E27FC236}">
              <a16:creationId xmlns:a16="http://schemas.microsoft.com/office/drawing/2014/main" id="{00000000-0008-0000-0F00-00002600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5575" name="Text Box 39">
          <a:extLst>
            <a:ext uri="{FF2B5EF4-FFF2-40B4-BE49-F238E27FC236}">
              <a16:creationId xmlns:a16="http://schemas.microsoft.com/office/drawing/2014/main" id="{00000000-0008-0000-0F00-00002700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5576" name="Text Box 40">
          <a:extLst>
            <a:ext uri="{FF2B5EF4-FFF2-40B4-BE49-F238E27FC236}">
              <a16:creationId xmlns:a16="http://schemas.microsoft.com/office/drawing/2014/main" id="{00000000-0008-0000-0F00-00002800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5577" name="Text Box 41">
          <a:extLst>
            <a:ext uri="{FF2B5EF4-FFF2-40B4-BE49-F238E27FC236}">
              <a16:creationId xmlns:a16="http://schemas.microsoft.com/office/drawing/2014/main" id="{00000000-0008-0000-0F00-00002900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5578" name="Text Box 42">
          <a:extLst>
            <a:ext uri="{FF2B5EF4-FFF2-40B4-BE49-F238E27FC236}">
              <a16:creationId xmlns:a16="http://schemas.microsoft.com/office/drawing/2014/main" id="{00000000-0008-0000-0F00-00002A00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5579" name="Text Box 43">
          <a:extLst>
            <a:ext uri="{FF2B5EF4-FFF2-40B4-BE49-F238E27FC236}">
              <a16:creationId xmlns:a16="http://schemas.microsoft.com/office/drawing/2014/main" id="{00000000-0008-0000-0F00-00002B00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5580" name="Text Box 44">
          <a:extLst>
            <a:ext uri="{FF2B5EF4-FFF2-40B4-BE49-F238E27FC236}">
              <a16:creationId xmlns:a16="http://schemas.microsoft.com/office/drawing/2014/main" id="{00000000-0008-0000-0F00-00002C00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5581" name="Text Box 45">
          <a:extLst>
            <a:ext uri="{FF2B5EF4-FFF2-40B4-BE49-F238E27FC236}">
              <a16:creationId xmlns:a16="http://schemas.microsoft.com/office/drawing/2014/main" id="{00000000-0008-0000-0F00-00002D00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5582" name="Text Box 46">
          <a:extLst>
            <a:ext uri="{FF2B5EF4-FFF2-40B4-BE49-F238E27FC236}">
              <a16:creationId xmlns:a16="http://schemas.microsoft.com/office/drawing/2014/main" id="{00000000-0008-0000-0F00-00002E00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5583" name="Text Box 47">
          <a:extLst>
            <a:ext uri="{FF2B5EF4-FFF2-40B4-BE49-F238E27FC236}">
              <a16:creationId xmlns:a16="http://schemas.microsoft.com/office/drawing/2014/main" id="{00000000-0008-0000-0F00-00002F00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5584" name="Text Box 48">
          <a:extLst>
            <a:ext uri="{FF2B5EF4-FFF2-40B4-BE49-F238E27FC236}">
              <a16:creationId xmlns:a16="http://schemas.microsoft.com/office/drawing/2014/main" id="{00000000-0008-0000-0F00-00003000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5585" name="Text Box 49">
          <a:extLst>
            <a:ext uri="{FF2B5EF4-FFF2-40B4-BE49-F238E27FC236}">
              <a16:creationId xmlns:a16="http://schemas.microsoft.com/office/drawing/2014/main" id="{00000000-0008-0000-0F00-00003100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5586" name="Text Box 50">
          <a:extLst>
            <a:ext uri="{FF2B5EF4-FFF2-40B4-BE49-F238E27FC236}">
              <a16:creationId xmlns:a16="http://schemas.microsoft.com/office/drawing/2014/main" id="{00000000-0008-0000-0F00-00003200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5587" name="Text Box 51">
          <a:extLst>
            <a:ext uri="{FF2B5EF4-FFF2-40B4-BE49-F238E27FC236}">
              <a16:creationId xmlns:a16="http://schemas.microsoft.com/office/drawing/2014/main" id="{00000000-0008-0000-0F00-00003300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5588" name="Text Box 52">
          <a:extLst>
            <a:ext uri="{FF2B5EF4-FFF2-40B4-BE49-F238E27FC236}">
              <a16:creationId xmlns:a16="http://schemas.microsoft.com/office/drawing/2014/main" id="{00000000-0008-0000-0F00-00003400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5589" name="Text Box 53">
          <a:extLst>
            <a:ext uri="{FF2B5EF4-FFF2-40B4-BE49-F238E27FC236}">
              <a16:creationId xmlns:a16="http://schemas.microsoft.com/office/drawing/2014/main" id="{00000000-0008-0000-0F00-00003500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5590" name="Text Box 54">
          <a:extLst>
            <a:ext uri="{FF2B5EF4-FFF2-40B4-BE49-F238E27FC236}">
              <a16:creationId xmlns:a16="http://schemas.microsoft.com/office/drawing/2014/main" id="{00000000-0008-0000-0F00-00003600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5591" name="Text Box 55">
          <a:extLst>
            <a:ext uri="{FF2B5EF4-FFF2-40B4-BE49-F238E27FC236}">
              <a16:creationId xmlns:a16="http://schemas.microsoft.com/office/drawing/2014/main" id="{00000000-0008-0000-0F00-00003700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5592" name="Text Box 56">
          <a:extLst>
            <a:ext uri="{FF2B5EF4-FFF2-40B4-BE49-F238E27FC236}">
              <a16:creationId xmlns:a16="http://schemas.microsoft.com/office/drawing/2014/main" id="{00000000-0008-0000-0F00-00003800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5593" name="Text Box 57">
          <a:extLst>
            <a:ext uri="{FF2B5EF4-FFF2-40B4-BE49-F238E27FC236}">
              <a16:creationId xmlns:a16="http://schemas.microsoft.com/office/drawing/2014/main" id="{00000000-0008-0000-0F00-00003900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5594" name="Text Box 58">
          <a:extLst>
            <a:ext uri="{FF2B5EF4-FFF2-40B4-BE49-F238E27FC236}">
              <a16:creationId xmlns:a16="http://schemas.microsoft.com/office/drawing/2014/main" id="{00000000-0008-0000-0F00-00003A00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5595" name="Text Box 59">
          <a:extLst>
            <a:ext uri="{FF2B5EF4-FFF2-40B4-BE49-F238E27FC236}">
              <a16:creationId xmlns:a16="http://schemas.microsoft.com/office/drawing/2014/main" id="{00000000-0008-0000-0F00-00003B00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5596" name="Text Box 60">
          <a:extLst>
            <a:ext uri="{FF2B5EF4-FFF2-40B4-BE49-F238E27FC236}">
              <a16:creationId xmlns:a16="http://schemas.microsoft.com/office/drawing/2014/main" id="{00000000-0008-0000-0F00-00003C00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5597" name="Text Box 61">
          <a:extLst>
            <a:ext uri="{FF2B5EF4-FFF2-40B4-BE49-F238E27FC236}">
              <a16:creationId xmlns:a16="http://schemas.microsoft.com/office/drawing/2014/main" id="{00000000-0008-0000-0F00-00003D00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5598" name="Text Box 62">
          <a:extLst>
            <a:ext uri="{FF2B5EF4-FFF2-40B4-BE49-F238E27FC236}">
              <a16:creationId xmlns:a16="http://schemas.microsoft.com/office/drawing/2014/main" id="{00000000-0008-0000-0F00-00003E00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5599" name="Text Box 63">
          <a:extLst>
            <a:ext uri="{FF2B5EF4-FFF2-40B4-BE49-F238E27FC236}">
              <a16:creationId xmlns:a16="http://schemas.microsoft.com/office/drawing/2014/main" id="{00000000-0008-0000-0F00-00003F00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5600" name="Text Box 64">
          <a:extLst>
            <a:ext uri="{FF2B5EF4-FFF2-40B4-BE49-F238E27FC236}">
              <a16:creationId xmlns:a16="http://schemas.microsoft.com/office/drawing/2014/main" id="{00000000-0008-0000-0F00-00004000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5601" name="Text Box 65">
          <a:extLst>
            <a:ext uri="{FF2B5EF4-FFF2-40B4-BE49-F238E27FC236}">
              <a16:creationId xmlns:a16="http://schemas.microsoft.com/office/drawing/2014/main" id="{00000000-0008-0000-0F00-00004100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5602" name="Text Box 66">
          <a:extLst>
            <a:ext uri="{FF2B5EF4-FFF2-40B4-BE49-F238E27FC236}">
              <a16:creationId xmlns:a16="http://schemas.microsoft.com/office/drawing/2014/main" id="{00000000-0008-0000-0F00-00004200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5603" name="Text Box 67">
          <a:extLst>
            <a:ext uri="{FF2B5EF4-FFF2-40B4-BE49-F238E27FC236}">
              <a16:creationId xmlns:a16="http://schemas.microsoft.com/office/drawing/2014/main" id="{00000000-0008-0000-0F00-00004300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7031" name="Line 1">
          <a:extLst>
            <a:ext uri="{FF2B5EF4-FFF2-40B4-BE49-F238E27FC236}">
              <a16:creationId xmlns:a16="http://schemas.microsoft.com/office/drawing/2014/main" id="{00000000-0008-0000-1000-0000D705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7032" name="Line 2">
          <a:extLst>
            <a:ext uri="{FF2B5EF4-FFF2-40B4-BE49-F238E27FC236}">
              <a16:creationId xmlns:a16="http://schemas.microsoft.com/office/drawing/2014/main" id="{00000000-0008-0000-1000-0000D805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7033" name="Line 3">
          <a:extLst>
            <a:ext uri="{FF2B5EF4-FFF2-40B4-BE49-F238E27FC236}">
              <a16:creationId xmlns:a16="http://schemas.microsoft.com/office/drawing/2014/main" id="{00000000-0008-0000-1000-0000D905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7034" name="Line 4">
          <a:extLst>
            <a:ext uri="{FF2B5EF4-FFF2-40B4-BE49-F238E27FC236}">
              <a16:creationId xmlns:a16="http://schemas.microsoft.com/office/drawing/2014/main" id="{00000000-0008-0000-1000-0000DA05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6565" name="Text Box 5">
          <a:extLst>
            <a:ext uri="{FF2B5EF4-FFF2-40B4-BE49-F238E27FC236}">
              <a16:creationId xmlns:a16="http://schemas.microsoft.com/office/drawing/2014/main" id="{00000000-0008-0000-1000-00000504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6566" name="Text Box 6">
          <a:extLst>
            <a:ext uri="{FF2B5EF4-FFF2-40B4-BE49-F238E27FC236}">
              <a16:creationId xmlns:a16="http://schemas.microsoft.com/office/drawing/2014/main" id="{00000000-0008-0000-1000-00000604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7037" name="Line 7">
          <a:extLst>
            <a:ext uri="{FF2B5EF4-FFF2-40B4-BE49-F238E27FC236}">
              <a16:creationId xmlns:a16="http://schemas.microsoft.com/office/drawing/2014/main" id="{00000000-0008-0000-1000-0000DD05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7038" name="Line 8">
          <a:extLst>
            <a:ext uri="{FF2B5EF4-FFF2-40B4-BE49-F238E27FC236}">
              <a16:creationId xmlns:a16="http://schemas.microsoft.com/office/drawing/2014/main" id="{00000000-0008-0000-1000-0000DE05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7039" name="Line 9">
          <a:extLst>
            <a:ext uri="{FF2B5EF4-FFF2-40B4-BE49-F238E27FC236}">
              <a16:creationId xmlns:a16="http://schemas.microsoft.com/office/drawing/2014/main" id="{00000000-0008-0000-1000-0000DF05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6570" name="Text Box 10">
          <a:extLst>
            <a:ext uri="{FF2B5EF4-FFF2-40B4-BE49-F238E27FC236}">
              <a16:creationId xmlns:a16="http://schemas.microsoft.com/office/drawing/2014/main" id="{00000000-0008-0000-1000-00000A04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7041" name="Text Box 11">
          <a:extLst>
            <a:ext uri="{FF2B5EF4-FFF2-40B4-BE49-F238E27FC236}">
              <a16:creationId xmlns:a16="http://schemas.microsoft.com/office/drawing/2014/main" id="{00000000-0008-0000-1000-0000E105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6572" name="Text Box 12">
          <a:extLst>
            <a:ext uri="{FF2B5EF4-FFF2-40B4-BE49-F238E27FC236}">
              <a16:creationId xmlns:a16="http://schemas.microsoft.com/office/drawing/2014/main" id="{00000000-0008-0000-1000-00000C04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6573" name="Text Box 13">
          <a:extLst>
            <a:ext uri="{FF2B5EF4-FFF2-40B4-BE49-F238E27FC236}">
              <a16:creationId xmlns:a16="http://schemas.microsoft.com/office/drawing/2014/main" id="{00000000-0008-0000-1000-00000D04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7044" name="Line 14">
          <a:extLst>
            <a:ext uri="{FF2B5EF4-FFF2-40B4-BE49-F238E27FC236}">
              <a16:creationId xmlns:a16="http://schemas.microsoft.com/office/drawing/2014/main" id="{00000000-0008-0000-1000-0000E405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6575" name="Text Box 15">
          <a:extLst>
            <a:ext uri="{FF2B5EF4-FFF2-40B4-BE49-F238E27FC236}">
              <a16:creationId xmlns:a16="http://schemas.microsoft.com/office/drawing/2014/main" id="{00000000-0008-0000-1000-00000F04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7046" name="Line 16">
          <a:extLst>
            <a:ext uri="{FF2B5EF4-FFF2-40B4-BE49-F238E27FC236}">
              <a16:creationId xmlns:a16="http://schemas.microsoft.com/office/drawing/2014/main" id="{00000000-0008-0000-1000-0000E605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7047" name="Line 17">
          <a:extLst>
            <a:ext uri="{FF2B5EF4-FFF2-40B4-BE49-F238E27FC236}">
              <a16:creationId xmlns:a16="http://schemas.microsoft.com/office/drawing/2014/main" id="{00000000-0008-0000-1000-0000E705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7048" name="Line 18">
          <a:extLst>
            <a:ext uri="{FF2B5EF4-FFF2-40B4-BE49-F238E27FC236}">
              <a16:creationId xmlns:a16="http://schemas.microsoft.com/office/drawing/2014/main" id="{00000000-0008-0000-1000-0000E805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7049" name="Line 19">
          <a:extLst>
            <a:ext uri="{FF2B5EF4-FFF2-40B4-BE49-F238E27FC236}">
              <a16:creationId xmlns:a16="http://schemas.microsoft.com/office/drawing/2014/main" id="{00000000-0008-0000-1000-0000E905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6580" name="Text Box 20">
          <a:extLst>
            <a:ext uri="{FF2B5EF4-FFF2-40B4-BE49-F238E27FC236}">
              <a16:creationId xmlns:a16="http://schemas.microsoft.com/office/drawing/2014/main" id="{00000000-0008-0000-1000-00001404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6581" name="Text Box 21">
          <a:extLst>
            <a:ext uri="{FF2B5EF4-FFF2-40B4-BE49-F238E27FC236}">
              <a16:creationId xmlns:a16="http://schemas.microsoft.com/office/drawing/2014/main" id="{00000000-0008-0000-1000-00001504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6582" name="Text Box 22">
          <a:extLst>
            <a:ext uri="{FF2B5EF4-FFF2-40B4-BE49-F238E27FC236}">
              <a16:creationId xmlns:a16="http://schemas.microsoft.com/office/drawing/2014/main" id="{00000000-0008-0000-1000-00001604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6583" name="Text Box 23">
          <a:extLst>
            <a:ext uri="{FF2B5EF4-FFF2-40B4-BE49-F238E27FC236}">
              <a16:creationId xmlns:a16="http://schemas.microsoft.com/office/drawing/2014/main" id="{00000000-0008-0000-1000-00001704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6584" name="Text Box 24">
          <a:extLst>
            <a:ext uri="{FF2B5EF4-FFF2-40B4-BE49-F238E27FC236}">
              <a16:creationId xmlns:a16="http://schemas.microsoft.com/office/drawing/2014/main" id="{00000000-0008-0000-1000-00001804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6585" name="Text Box 25">
          <a:extLst>
            <a:ext uri="{FF2B5EF4-FFF2-40B4-BE49-F238E27FC236}">
              <a16:creationId xmlns:a16="http://schemas.microsoft.com/office/drawing/2014/main" id="{00000000-0008-0000-1000-00001904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6586" name="Text Box 26">
          <a:extLst>
            <a:ext uri="{FF2B5EF4-FFF2-40B4-BE49-F238E27FC236}">
              <a16:creationId xmlns:a16="http://schemas.microsoft.com/office/drawing/2014/main" id="{00000000-0008-0000-1000-00001A04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6587" name="Text Box 27">
          <a:extLst>
            <a:ext uri="{FF2B5EF4-FFF2-40B4-BE49-F238E27FC236}">
              <a16:creationId xmlns:a16="http://schemas.microsoft.com/office/drawing/2014/main" id="{00000000-0008-0000-1000-00001B04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6588" name="Text Box 28">
          <a:extLst>
            <a:ext uri="{FF2B5EF4-FFF2-40B4-BE49-F238E27FC236}">
              <a16:creationId xmlns:a16="http://schemas.microsoft.com/office/drawing/2014/main" id="{00000000-0008-0000-1000-00001C04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6589" name="Text Box 29">
          <a:extLst>
            <a:ext uri="{FF2B5EF4-FFF2-40B4-BE49-F238E27FC236}">
              <a16:creationId xmlns:a16="http://schemas.microsoft.com/office/drawing/2014/main" id="{00000000-0008-0000-1000-00001D04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6590" name="Text Box 30">
          <a:extLst>
            <a:ext uri="{FF2B5EF4-FFF2-40B4-BE49-F238E27FC236}">
              <a16:creationId xmlns:a16="http://schemas.microsoft.com/office/drawing/2014/main" id="{00000000-0008-0000-1000-00001E04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6591" name="Text Box 31">
          <a:extLst>
            <a:ext uri="{FF2B5EF4-FFF2-40B4-BE49-F238E27FC236}">
              <a16:creationId xmlns:a16="http://schemas.microsoft.com/office/drawing/2014/main" id="{00000000-0008-0000-1000-00001F04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6592" name="Text Box 32">
          <a:extLst>
            <a:ext uri="{FF2B5EF4-FFF2-40B4-BE49-F238E27FC236}">
              <a16:creationId xmlns:a16="http://schemas.microsoft.com/office/drawing/2014/main" id="{00000000-0008-0000-1000-00002004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6593" name="Text Box 33">
          <a:extLst>
            <a:ext uri="{FF2B5EF4-FFF2-40B4-BE49-F238E27FC236}">
              <a16:creationId xmlns:a16="http://schemas.microsoft.com/office/drawing/2014/main" id="{00000000-0008-0000-1000-00002104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6594" name="Text Box 34">
          <a:extLst>
            <a:ext uri="{FF2B5EF4-FFF2-40B4-BE49-F238E27FC236}">
              <a16:creationId xmlns:a16="http://schemas.microsoft.com/office/drawing/2014/main" id="{00000000-0008-0000-1000-00002204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6595" name="Text Box 35">
          <a:extLst>
            <a:ext uri="{FF2B5EF4-FFF2-40B4-BE49-F238E27FC236}">
              <a16:creationId xmlns:a16="http://schemas.microsoft.com/office/drawing/2014/main" id="{00000000-0008-0000-1000-00002304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6596" name="Text Box 36">
          <a:extLst>
            <a:ext uri="{FF2B5EF4-FFF2-40B4-BE49-F238E27FC236}">
              <a16:creationId xmlns:a16="http://schemas.microsoft.com/office/drawing/2014/main" id="{00000000-0008-0000-1000-00002404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6597" name="Text Box 37">
          <a:extLst>
            <a:ext uri="{FF2B5EF4-FFF2-40B4-BE49-F238E27FC236}">
              <a16:creationId xmlns:a16="http://schemas.microsoft.com/office/drawing/2014/main" id="{00000000-0008-0000-1000-00002504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6598" name="Text Box 38">
          <a:extLst>
            <a:ext uri="{FF2B5EF4-FFF2-40B4-BE49-F238E27FC236}">
              <a16:creationId xmlns:a16="http://schemas.microsoft.com/office/drawing/2014/main" id="{00000000-0008-0000-1000-00002604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6599" name="Text Box 39">
          <a:extLst>
            <a:ext uri="{FF2B5EF4-FFF2-40B4-BE49-F238E27FC236}">
              <a16:creationId xmlns:a16="http://schemas.microsoft.com/office/drawing/2014/main" id="{00000000-0008-0000-1000-00002704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6600" name="Text Box 40">
          <a:extLst>
            <a:ext uri="{FF2B5EF4-FFF2-40B4-BE49-F238E27FC236}">
              <a16:creationId xmlns:a16="http://schemas.microsoft.com/office/drawing/2014/main" id="{00000000-0008-0000-1000-00002804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6601" name="Text Box 41">
          <a:extLst>
            <a:ext uri="{FF2B5EF4-FFF2-40B4-BE49-F238E27FC236}">
              <a16:creationId xmlns:a16="http://schemas.microsoft.com/office/drawing/2014/main" id="{00000000-0008-0000-1000-00002904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6602" name="Text Box 42">
          <a:extLst>
            <a:ext uri="{FF2B5EF4-FFF2-40B4-BE49-F238E27FC236}">
              <a16:creationId xmlns:a16="http://schemas.microsoft.com/office/drawing/2014/main" id="{00000000-0008-0000-1000-00002A04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6603" name="Text Box 43">
          <a:extLst>
            <a:ext uri="{FF2B5EF4-FFF2-40B4-BE49-F238E27FC236}">
              <a16:creationId xmlns:a16="http://schemas.microsoft.com/office/drawing/2014/main" id="{00000000-0008-0000-1000-00002B04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6604" name="Text Box 44">
          <a:extLst>
            <a:ext uri="{FF2B5EF4-FFF2-40B4-BE49-F238E27FC236}">
              <a16:creationId xmlns:a16="http://schemas.microsoft.com/office/drawing/2014/main" id="{00000000-0008-0000-1000-00002C04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6605" name="Text Box 45">
          <a:extLst>
            <a:ext uri="{FF2B5EF4-FFF2-40B4-BE49-F238E27FC236}">
              <a16:creationId xmlns:a16="http://schemas.microsoft.com/office/drawing/2014/main" id="{00000000-0008-0000-1000-00002D04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6606" name="Text Box 46">
          <a:extLst>
            <a:ext uri="{FF2B5EF4-FFF2-40B4-BE49-F238E27FC236}">
              <a16:creationId xmlns:a16="http://schemas.microsoft.com/office/drawing/2014/main" id="{00000000-0008-0000-1000-00002E04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6607" name="Text Box 47">
          <a:extLst>
            <a:ext uri="{FF2B5EF4-FFF2-40B4-BE49-F238E27FC236}">
              <a16:creationId xmlns:a16="http://schemas.microsoft.com/office/drawing/2014/main" id="{00000000-0008-0000-1000-00002F04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6608" name="Text Box 48">
          <a:extLst>
            <a:ext uri="{FF2B5EF4-FFF2-40B4-BE49-F238E27FC236}">
              <a16:creationId xmlns:a16="http://schemas.microsoft.com/office/drawing/2014/main" id="{00000000-0008-0000-1000-00003004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6609" name="Text Box 49">
          <a:extLst>
            <a:ext uri="{FF2B5EF4-FFF2-40B4-BE49-F238E27FC236}">
              <a16:creationId xmlns:a16="http://schemas.microsoft.com/office/drawing/2014/main" id="{00000000-0008-0000-1000-00003104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6610" name="Text Box 50">
          <a:extLst>
            <a:ext uri="{FF2B5EF4-FFF2-40B4-BE49-F238E27FC236}">
              <a16:creationId xmlns:a16="http://schemas.microsoft.com/office/drawing/2014/main" id="{00000000-0008-0000-1000-00003204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6611" name="Text Box 51">
          <a:extLst>
            <a:ext uri="{FF2B5EF4-FFF2-40B4-BE49-F238E27FC236}">
              <a16:creationId xmlns:a16="http://schemas.microsoft.com/office/drawing/2014/main" id="{00000000-0008-0000-1000-00003304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6612" name="Text Box 52">
          <a:extLst>
            <a:ext uri="{FF2B5EF4-FFF2-40B4-BE49-F238E27FC236}">
              <a16:creationId xmlns:a16="http://schemas.microsoft.com/office/drawing/2014/main" id="{00000000-0008-0000-1000-00003404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6613" name="Text Box 53">
          <a:extLst>
            <a:ext uri="{FF2B5EF4-FFF2-40B4-BE49-F238E27FC236}">
              <a16:creationId xmlns:a16="http://schemas.microsoft.com/office/drawing/2014/main" id="{00000000-0008-0000-1000-00003504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6614" name="Text Box 54">
          <a:extLst>
            <a:ext uri="{FF2B5EF4-FFF2-40B4-BE49-F238E27FC236}">
              <a16:creationId xmlns:a16="http://schemas.microsoft.com/office/drawing/2014/main" id="{00000000-0008-0000-1000-00003604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6615" name="Text Box 55">
          <a:extLst>
            <a:ext uri="{FF2B5EF4-FFF2-40B4-BE49-F238E27FC236}">
              <a16:creationId xmlns:a16="http://schemas.microsoft.com/office/drawing/2014/main" id="{00000000-0008-0000-1000-00003704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6616" name="Text Box 56">
          <a:extLst>
            <a:ext uri="{FF2B5EF4-FFF2-40B4-BE49-F238E27FC236}">
              <a16:creationId xmlns:a16="http://schemas.microsoft.com/office/drawing/2014/main" id="{00000000-0008-0000-1000-00003804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6617" name="Text Box 57">
          <a:extLst>
            <a:ext uri="{FF2B5EF4-FFF2-40B4-BE49-F238E27FC236}">
              <a16:creationId xmlns:a16="http://schemas.microsoft.com/office/drawing/2014/main" id="{00000000-0008-0000-1000-00003904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6618" name="Text Box 58">
          <a:extLst>
            <a:ext uri="{FF2B5EF4-FFF2-40B4-BE49-F238E27FC236}">
              <a16:creationId xmlns:a16="http://schemas.microsoft.com/office/drawing/2014/main" id="{00000000-0008-0000-1000-00003A04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6619" name="Text Box 59">
          <a:extLst>
            <a:ext uri="{FF2B5EF4-FFF2-40B4-BE49-F238E27FC236}">
              <a16:creationId xmlns:a16="http://schemas.microsoft.com/office/drawing/2014/main" id="{00000000-0008-0000-1000-00003B04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6620" name="Text Box 60">
          <a:extLst>
            <a:ext uri="{FF2B5EF4-FFF2-40B4-BE49-F238E27FC236}">
              <a16:creationId xmlns:a16="http://schemas.microsoft.com/office/drawing/2014/main" id="{00000000-0008-0000-1000-00003C04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6621" name="Text Box 61">
          <a:extLst>
            <a:ext uri="{FF2B5EF4-FFF2-40B4-BE49-F238E27FC236}">
              <a16:creationId xmlns:a16="http://schemas.microsoft.com/office/drawing/2014/main" id="{00000000-0008-0000-1000-00003D04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6622" name="Text Box 62">
          <a:extLst>
            <a:ext uri="{FF2B5EF4-FFF2-40B4-BE49-F238E27FC236}">
              <a16:creationId xmlns:a16="http://schemas.microsoft.com/office/drawing/2014/main" id="{00000000-0008-0000-1000-00003E04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6623" name="Text Box 63">
          <a:extLst>
            <a:ext uri="{FF2B5EF4-FFF2-40B4-BE49-F238E27FC236}">
              <a16:creationId xmlns:a16="http://schemas.microsoft.com/office/drawing/2014/main" id="{00000000-0008-0000-1000-00003F04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6624" name="Text Box 64">
          <a:extLst>
            <a:ext uri="{FF2B5EF4-FFF2-40B4-BE49-F238E27FC236}">
              <a16:creationId xmlns:a16="http://schemas.microsoft.com/office/drawing/2014/main" id="{00000000-0008-0000-1000-00004004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6625" name="Text Box 65">
          <a:extLst>
            <a:ext uri="{FF2B5EF4-FFF2-40B4-BE49-F238E27FC236}">
              <a16:creationId xmlns:a16="http://schemas.microsoft.com/office/drawing/2014/main" id="{00000000-0008-0000-1000-00004104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6626" name="Text Box 66">
          <a:extLst>
            <a:ext uri="{FF2B5EF4-FFF2-40B4-BE49-F238E27FC236}">
              <a16:creationId xmlns:a16="http://schemas.microsoft.com/office/drawing/2014/main" id="{00000000-0008-0000-1000-00004204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6627" name="Text Box 67">
          <a:extLst>
            <a:ext uri="{FF2B5EF4-FFF2-40B4-BE49-F238E27FC236}">
              <a16:creationId xmlns:a16="http://schemas.microsoft.com/office/drawing/2014/main" id="{00000000-0008-0000-1000-00004304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8055" name="Line 1">
          <a:extLst>
            <a:ext uri="{FF2B5EF4-FFF2-40B4-BE49-F238E27FC236}">
              <a16:creationId xmlns:a16="http://schemas.microsoft.com/office/drawing/2014/main" id="{00000000-0008-0000-1100-0000D709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8056" name="Line 2">
          <a:extLst>
            <a:ext uri="{FF2B5EF4-FFF2-40B4-BE49-F238E27FC236}">
              <a16:creationId xmlns:a16="http://schemas.microsoft.com/office/drawing/2014/main" id="{00000000-0008-0000-1100-0000D809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8057" name="Line 3">
          <a:extLst>
            <a:ext uri="{FF2B5EF4-FFF2-40B4-BE49-F238E27FC236}">
              <a16:creationId xmlns:a16="http://schemas.microsoft.com/office/drawing/2014/main" id="{00000000-0008-0000-1100-0000D909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8058" name="Line 4">
          <a:extLst>
            <a:ext uri="{FF2B5EF4-FFF2-40B4-BE49-F238E27FC236}">
              <a16:creationId xmlns:a16="http://schemas.microsoft.com/office/drawing/2014/main" id="{00000000-0008-0000-1100-0000DA09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7589" name="Text Box 5">
          <a:extLst>
            <a:ext uri="{FF2B5EF4-FFF2-40B4-BE49-F238E27FC236}">
              <a16:creationId xmlns:a16="http://schemas.microsoft.com/office/drawing/2014/main" id="{00000000-0008-0000-1100-00000508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7590" name="Text Box 6">
          <a:extLst>
            <a:ext uri="{FF2B5EF4-FFF2-40B4-BE49-F238E27FC236}">
              <a16:creationId xmlns:a16="http://schemas.microsoft.com/office/drawing/2014/main" id="{00000000-0008-0000-1100-00000608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8061" name="Line 7">
          <a:extLst>
            <a:ext uri="{FF2B5EF4-FFF2-40B4-BE49-F238E27FC236}">
              <a16:creationId xmlns:a16="http://schemas.microsoft.com/office/drawing/2014/main" id="{00000000-0008-0000-1100-0000DD09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8062" name="Line 8">
          <a:extLst>
            <a:ext uri="{FF2B5EF4-FFF2-40B4-BE49-F238E27FC236}">
              <a16:creationId xmlns:a16="http://schemas.microsoft.com/office/drawing/2014/main" id="{00000000-0008-0000-1100-0000DE09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8063" name="Line 9">
          <a:extLst>
            <a:ext uri="{FF2B5EF4-FFF2-40B4-BE49-F238E27FC236}">
              <a16:creationId xmlns:a16="http://schemas.microsoft.com/office/drawing/2014/main" id="{00000000-0008-0000-1100-0000DF09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7594" name="Text Box 10">
          <a:extLst>
            <a:ext uri="{FF2B5EF4-FFF2-40B4-BE49-F238E27FC236}">
              <a16:creationId xmlns:a16="http://schemas.microsoft.com/office/drawing/2014/main" id="{00000000-0008-0000-1100-00000A08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8065" name="Text Box 11">
          <a:extLst>
            <a:ext uri="{FF2B5EF4-FFF2-40B4-BE49-F238E27FC236}">
              <a16:creationId xmlns:a16="http://schemas.microsoft.com/office/drawing/2014/main" id="{00000000-0008-0000-1100-0000E109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7596" name="Text Box 12">
          <a:extLst>
            <a:ext uri="{FF2B5EF4-FFF2-40B4-BE49-F238E27FC236}">
              <a16:creationId xmlns:a16="http://schemas.microsoft.com/office/drawing/2014/main" id="{00000000-0008-0000-1100-00000C08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7597" name="Text Box 13">
          <a:extLst>
            <a:ext uri="{FF2B5EF4-FFF2-40B4-BE49-F238E27FC236}">
              <a16:creationId xmlns:a16="http://schemas.microsoft.com/office/drawing/2014/main" id="{00000000-0008-0000-1100-00000D08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8068" name="Line 14">
          <a:extLst>
            <a:ext uri="{FF2B5EF4-FFF2-40B4-BE49-F238E27FC236}">
              <a16:creationId xmlns:a16="http://schemas.microsoft.com/office/drawing/2014/main" id="{00000000-0008-0000-1100-0000E409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7599" name="Text Box 15">
          <a:extLst>
            <a:ext uri="{FF2B5EF4-FFF2-40B4-BE49-F238E27FC236}">
              <a16:creationId xmlns:a16="http://schemas.microsoft.com/office/drawing/2014/main" id="{00000000-0008-0000-1100-00000F08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8070" name="Line 16">
          <a:extLst>
            <a:ext uri="{FF2B5EF4-FFF2-40B4-BE49-F238E27FC236}">
              <a16:creationId xmlns:a16="http://schemas.microsoft.com/office/drawing/2014/main" id="{00000000-0008-0000-1100-0000E609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8071" name="Line 17">
          <a:extLst>
            <a:ext uri="{FF2B5EF4-FFF2-40B4-BE49-F238E27FC236}">
              <a16:creationId xmlns:a16="http://schemas.microsoft.com/office/drawing/2014/main" id="{00000000-0008-0000-1100-0000E709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8072" name="Line 18">
          <a:extLst>
            <a:ext uri="{FF2B5EF4-FFF2-40B4-BE49-F238E27FC236}">
              <a16:creationId xmlns:a16="http://schemas.microsoft.com/office/drawing/2014/main" id="{00000000-0008-0000-1100-0000E809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8073" name="Line 19">
          <a:extLst>
            <a:ext uri="{FF2B5EF4-FFF2-40B4-BE49-F238E27FC236}">
              <a16:creationId xmlns:a16="http://schemas.microsoft.com/office/drawing/2014/main" id="{00000000-0008-0000-1100-0000E909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7604" name="Text Box 20">
          <a:extLst>
            <a:ext uri="{FF2B5EF4-FFF2-40B4-BE49-F238E27FC236}">
              <a16:creationId xmlns:a16="http://schemas.microsoft.com/office/drawing/2014/main" id="{00000000-0008-0000-1100-00001408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7605" name="Text Box 21">
          <a:extLst>
            <a:ext uri="{FF2B5EF4-FFF2-40B4-BE49-F238E27FC236}">
              <a16:creationId xmlns:a16="http://schemas.microsoft.com/office/drawing/2014/main" id="{00000000-0008-0000-1100-00001508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7606" name="Text Box 22">
          <a:extLst>
            <a:ext uri="{FF2B5EF4-FFF2-40B4-BE49-F238E27FC236}">
              <a16:creationId xmlns:a16="http://schemas.microsoft.com/office/drawing/2014/main" id="{00000000-0008-0000-1100-00001608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7607" name="Text Box 23">
          <a:extLst>
            <a:ext uri="{FF2B5EF4-FFF2-40B4-BE49-F238E27FC236}">
              <a16:creationId xmlns:a16="http://schemas.microsoft.com/office/drawing/2014/main" id="{00000000-0008-0000-1100-00001708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7608" name="Text Box 24">
          <a:extLst>
            <a:ext uri="{FF2B5EF4-FFF2-40B4-BE49-F238E27FC236}">
              <a16:creationId xmlns:a16="http://schemas.microsoft.com/office/drawing/2014/main" id="{00000000-0008-0000-1100-00001808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7609" name="Text Box 25">
          <a:extLst>
            <a:ext uri="{FF2B5EF4-FFF2-40B4-BE49-F238E27FC236}">
              <a16:creationId xmlns:a16="http://schemas.microsoft.com/office/drawing/2014/main" id="{00000000-0008-0000-1100-00001908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7610" name="Text Box 26">
          <a:extLst>
            <a:ext uri="{FF2B5EF4-FFF2-40B4-BE49-F238E27FC236}">
              <a16:creationId xmlns:a16="http://schemas.microsoft.com/office/drawing/2014/main" id="{00000000-0008-0000-1100-00001A08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7611" name="Text Box 27">
          <a:extLst>
            <a:ext uri="{FF2B5EF4-FFF2-40B4-BE49-F238E27FC236}">
              <a16:creationId xmlns:a16="http://schemas.microsoft.com/office/drawing/2014/main" id="{00000000-0008-0000-1100-00001B08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7612" name="Text Box 28">
          <a:extLst>
            <a:ext uri="{FF2B5EF4-FFF2-40B4-BE49-F238E27FC236}">
              <a16:creationId xmlns:a16="http://schemas.microsoft.com/office/drawing/2014/main" id="{00000000-0008-0000-1100-00001C08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7613" name="Text Box 29">
          <a:extLst>
            <a:ext uri="{FF2B5EF4-FFF2-40B4-BE49-F238E27FC236}">
              <a16:creationId xmlns:a16="http://schemas.microsoft.com/office/drawing/2014/main" id="{00000000-0008-0000-1100-00001D08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7614" name="Text Box 30">
          <a:extLst>
            <a:ext uri="{FF2B5EF4-FFF2-40B4-BE49-F238E27FC236}">
              <a16:creationId xmlns:a16="http://schemas.microsoft.com/office/drawing/2014/main" id="{00000000-0008-0000-1100-00001E08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7615" name="Text Box 31">
          <a:extLst>
            <a:ext uri="{FF2B5EF4-FFF2-40B4-BE49-F238E27FC236}">
              <a16:creationId xmlns:a16="http://schemas.microsoft.com/office/drawing/2014/main" id="{00000000-0008-0000-1100-00001F08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7616" name="Text Box 32">
          <a:extLst>
            <a:ext uri="{FF2B5EF4-FFF2-40B4-BE49-F238E27FC236}">
              <a16:creationId xmlns:a16="http://schemas.microsoft.com/office/drawing/2014/main" id="{00000000-0008-0000-1100-00002008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7617" name="Text Box 33">
          <a:extLst>
            <a:ext uri="{FF2B5EF4-FFF2-40B4-BE49-F238E27FC236}">
              <a16:creationId xmlns:a16="http://schemas.microsoft.com/office/drawing/2014/main" id="{00000000-0008-0000-1100-00002108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7618" name="Text Box 34">
          <a:extLst>
            <a:ext uri="{FF2B5EF4-FFF2-40B4-BE49-F238E27FC236}">
              <a16:creationId xmlns:a16="http://schemas.microsoft.com/office/drawing/2014/main" id="{00000000-0008-0000-1100-00002208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7619" name="Text Box 35">
          <a:extLst>
            <a:ext uri="{FF2B5EF4-FFF2-40B4-BE49-F238E27FC236}">
              <a16:creationId xmlns:a16="http://schemas.microsoft.com/office/drawing/2014/main" id="{00000000-0008-0000-1100-00002308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7620" name="Text Box 36">
          <a:extLst>
            <a:ext uri="{FF2B5EF4-FFF2-40B4-BE49-F238E27FC236}">
              <a16:creationId xmlns:a16="http://schemas.microsoft.com/office/drawing/2014/main" id="{00000000-0008-0000-1100-00002408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7621" name="Text Box 37">
          <a:extLst>
            <a:ext uri="{FF2B5EF4-FFF2-40B4-BE49-F238E27FC236}">
              <a16:creationId xmlns:a16="http://schemas.microsoft.com/office/drawing/2014/main" id="{00000000-0008-0000-1100-00002508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7622" name="Text Box 38">
          <a:extLst>
            <a:ext uri="{FF2B5EF4-FFF2-40B4-BE49-F238E27FC236}">
              <a16:creationId xmlns:a16="http://schemas.microsoft.com/office/drawing/2014/main" id="{00000000-0008-0000-1100-00002608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7623" name="Text Box 39">
          <a:extLst>
            <a:ext uri="{FF2B5EF4-FFF2-40B4-BE49-F238E27FC236}">
              <a16:creationId xmlns:a16="http://schemas.microsoft.com/office/drawing/2014/main" id="{00000000-0008-0000-1100-00002708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7624" name="Text Box 40">
          <a:extLst>
            <a:ext uri="{FF2B5EF4-FFF2-40B4-BE49-F238E27FC236}">
              <a16:creationId xmlns:a16="http://schemas.microsoft.com/office/drawing/2014/main" id="{00000000-0008-0000-1100-00002808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7625" name="Text Box 41">
          <a:extLst>
            <a:ext uri="{FF2B5EF4-FFF2-40B4-BE49-F238E27FC236}">
              <a16:creationId xmlns:a16="http://schemas.microsoft.com/office/drawing/2014/main" id="{00000000-0008-0000-1100-00002908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7626" name="Text Box 42">
          <a:extLst>
            <a:ext uri="{FF2B5EF4-FFF2-40B4-BE49-F238E27FC236}">
              <a16:creationId xmlns:a16="http://schemas.microsoft.com/office/drawing/2014/main" id="{00000000-0008-0000-1100-00002A08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7627" name="Text Box 43">
          <a:extLst>
            <a:ext uri="{FF2B5EF4-FFF2-40B4-BE49-F238E27FC236}">
              <a16:creationId xmlns:a16="http://schemas.microsoft.com/office/drawing/2014/main" id="{00000000-0008-0000-1100-00002B08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7628" name="Text Box 44">
          <a:extLst>
            <a:ext uri="{FF2B5EF4-FFF2-40B4-BE49-F238E27FC236}">
              <a16:creationId xmlns:a16="http://schemas.microsoft.com/office/drawing/2014/main" id="{00000000-0008-0000-1100-00002C08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7629" name="Text Box 45">
          <a:extLst>
            <a:ext uri="{FF2B5EF4-FFF2-40B4-BE49-F238E27FC236}">
              <a16:creationId xmlns:a16="http://schemas.microsoft.com/office/drawing/2014/main" id="{00000000-0008-0000-1100-00002D08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7630" name="Text Box 46">
          <a:extLst>
            <a:ext uri="{FF2B5EF4-FFF2-40B4-BE49-F238E27FC236}">
              <a16:creationId xmlns:a16="http://schemas.microsoft.com/office/drawing/2014/main" id="{00000000-0008-0000-1100-00002E08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7631" name="Text Box 47">
          <a:extLst>
            <a:ext uri="{FF2B5EF4-FFF2-40B4-BE49-F238E27FC236}">
              <a16:creationId xmlns:a16="http://schemas.microsoft.com/office/drawing/2014/main" id="{00000000-0008-0000-1100-00002F08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7632" name="Text Box 48">
          <a:extLst>
            <a:ext uri="{FF2B5EF4-FFF2-40B4-BE49-F238E27FC236}">
              <a16:creationId xmlns:a16="http://schemas.microsoft.com/office/drawing/2014/main" id="{00000000-0008-0000-1100-00003008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7633" name="Text Box 49">
          <a:extLst>
            <a:ext uri="{FF2B5EF4-FFF2-40B4-BE49-F238E27FC236}">
              <a16:creationId xmlns:a16="http://schemas.microsoft.com/office/drawing/2014/main" id="{00000000-0008-0000-1100-00003108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7634" name="Text Box 50">
          <a:extLst>
            <a:ext uri="{FF2B5EF4-FFF2-40B4-BE49-F238E27FC236}">
              <a16:creationId xmlns:a16="http://schemas.microsoft.com/office/drawing/2014/main" id="{00000000-0008-0000-1100-00003208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7635" name="Text Box 51">
          <a:extLst>
            <a:ext uri="{FF2B5EF4-FFF2-40B4-BE49-F238E27FC236}">
              <a16:creationId xmlns:a16="http://schemas.microsoft.com/office/drawing/2014/main" id="{00000000-0008-0000-1100-00003308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7636" name="Text Box 52">
          <a:extLst>
            <a:ext uri="{FF2B5EF4-FFF2-40B4-BE49-F238E27FC236}">
              <a16:creationId xmlns:a16="http://schemas.microsoft.com/office/drawing/2014/main" id="{00000000-0008-0000-1100-00003408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7637" name="Text Box 53">
          <a:extLst>
            <a:ext uri="{FF2B5EF4-FFF2-40B4-BE49-F238E27FC236}">
              <a16:creationId xmlns:a16="http://schemas.microsoft.com/office/drawing/2014/main" id="{00000000-0008-0000-1100-00003508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7638" name="Text Box 54">
          <a:extLst>
            <a:ext uri="{FF2B5EF4-FFF2-40B4-BE49-F238E27FC236}">
              <a16:creationId xmlns:a16="http://schemas.microsoft.com/office/drawing/2014/main" id="{00000000-0008-0000-1100-00003608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7639" name="Text Box 55">
          <a:extLst>
            <a:ext uri="{FF2B5EF4-FFF2-40B4-BE49-F238E27FC236}">
              <a16:creationId xmlns:a16="http://schemas.microsoft.com/office/drawing/2014/main" id="{00000000-0008-0000-1100-00003708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7640" name="Text Box 56">
          <a:extLst>
            <a:ext uri="{FF2B5EF4-FFF2-40B4-BE49-F238E27FC236}">
              <a16:creationId xmlns:a16="http://schemas.microsoft.com/office/drawing/2014/main" id="{00000000-0008-0000-1100-00003808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7641" name="Text Box 57">
          <a:extLst>
            <a:ext uri="{FF2B5EF4-FFF2-40B4-BE49-F238E27FC236}">
              <a16:creationId xmlns:a16="http://schemas.microsoft.com/office/drawing/2014/main" id="{00000000-0008-0000-1100-00003908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7642" name="Text Box 58">
          <a:extLst>
            <a:ext uri="{FF2B5EF4-FFF2-40B4-BE49-F238E27FC236}">
              <a16:creationId xmlns:a16="http://schemas.microsoft.com/office/drawing/2014/main" id="{00000000-0008-0000-1100-00003A08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7643" name="Text Box 59">
          <a:extLst>
            <a:ext uri="{FF2B5EF4-FFF2-40B4-BE49-F238E27FC236}">
              <a16:creationId xmlns:a16="http://schemas.microsoft.com/office/drawing/2014/main" id="{00000000-0008-0000-1100-00003B08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7644" name="Text Box 60">
          <a:extLst>
            <a:ext uri="{FF2B5EF4-FFF2-40B4-BE49-F238E27FC236}">
              <a16:creationId xmlns:a16="http://schemas.microsoft.com/office/drawing/2014/main" id="{00000000-0008-0000-1100-00003C08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7645" name="Text Box 61">
          <a:extLst>
            <a:ext uri="{FF2B5EF4-FFF2-40B4-BE49-F238E27FC236}">
              <a16:creationId xmlns:a16="http://schemas.microsoft.com/office/drawing/2014/main" id="{00000000-0008-0000-1100-00003D08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7646" name="Text Box 62">
          <a:extLst>
            <a:ext uri="{FF2B5EF4-FFF2-40B4-BE49-F238E27FC236}">
              <a16:creationId xmlns:a16="http://schemas.microsoft.com/office/drawing/2014/main" id="{00000000-0008-0000-1100-00003E08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7647" name="Text Box 63">
          <a:extLst>
            <a:ext uri="{FF2B5EF4-FFF2-40B4-BE49-F238E27FC236}">
              <a16:creationId xmlns:a16="http://schemas.microsoft.com/office/drawing/2014/main" id="{00000000-0008-0000-1100-00003F08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7648" name="Text Box 64">
          <a:extLst>
            <a:ext uri="{FF2B5EF4-FFF2-40B4-BE49-F238E27FC236}">
              <a16:creationId xmlns:a16="http://schemas.microsoft.com/office/drawing/2014/main" id="{00000000-0008-0000-1100-00004008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7649" name="Text Box 65">
          <a:extLst>
            <a:ext uri="{FF2B5EF4-FFF2-40B4-BE49-F238E27FC236}">
              <a16:creationId xmlns:a16="http://schemas.microsoft.com/office/drawing/2014/main" id="{00000000-0008-0000-1100-00004108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7650" name="Text Box 66">
          <a:extLst>
            <a:ext uri="{FF2B5EF4-FFF2-40B4-BE49-F238E27FC236}">
              <a16:creationId xmlns:a16="http://schemas.microsoft.com/office/drawing/2014/main" id="{00000000-0008-0000-1100-00004208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7651" name="Text Box 67">
          <a:extLst>
            <a:ext uri="{FF2B5EF4-FFF2-40B4-BE49-F238E27FC236}">
              <a16:creationId xmlns:a16="http://schemas.microsoft.com/office/drawing/2014/main" id="{00000000-0008-0000-1100-00004308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9079" name="Line 1">
          <a:extLst>
            <a:ext uri="{FF2B5EF4-FFF2-40B4-BE49-F238E27FC236}">
              <a16:creationId xmlns:a16="http://schemas.microsoft.com/office/drawing/2014/main" id="{00000000-0008-0000-1200-0000D70D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9080" name="Line 2">
          <a:extLst>
            <a:ext uri="{FF2B5EF4-FFF2-40B4-BE49-F238E27FC236}">
              <a16:creationId xmlns:a16="http://schemas.microsoft.com/office/drawing/2014/main" id="{00000000-0008-0000-1200-0000D80D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9081" name="Line 3">
          <a:extLst>
            <a:ext uri="{FF2B5EF4-FFF2-40B4-BE49-F238E27FC236}">
              <a16:creationId xmlns:a16="http://schemas.microsoft.com/office/drawing/2014/main" id="{00000000-0008-0000-1200-0000D90D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9082" name="Line 4">
          <a:extLst>
            <a:ext uri="{FF2B5EF4-FFF2-40B4-BE49-F238E27FC236}">
              <a16:creationId xmlns:a16="http://schemas.microsoft.com/office/drawing/2014/main" id="{00000000-0008-0000-1200-0000DA0D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8613" name="Text Box 5">
          <a:extLst>
            <a:ext uri="{FF2B5EF4-FFF2-40B4-BE49-F238E27FC236}">
              <a16:creationId xmlns:a16="http://schemas.microsoft.com/office/drawing/2014/main" id="{00000000-0008-0000-1200-0000050C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8614" name="Text Box 6">
          <a:extLst>
            <a:ext uri="{FF2B5EF4-FFF2-40B4-BE49-F238E27FC236}">
              <a16:creationId xmlns:a16="http://schemas.microsoft.com/office/drawing/2014/main" id="{00000000-0008-0000-1200-0000060C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9085" name="Line 7">
          <a:extLst>
            <a:ext uri="{FF2B5EF4-FFF2-40B4-BE49-F238E27FC236}">
              <a16:creationId xmlns:a16="http://schemas.microsoft.com/office/drawing/2014/main" id="{00000000-0008-0000-1200-0000DD0D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9086" name="Line 8">
          <a:extLst>
            <a:ext uri="{FF2B5EF4-FFF2-40B4-BE49-F238E27FC236}">
              <a16:creationId xmlns:a16="http://schemas.microsoft.com/office/drawing/2014/main" id="{00000000-0008-0000-1200-0000DE0D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9087" name="Line 9">
          <a:extLst>
            <a:ext uri="{FF2B5EF4-FFF2-40B4-BE49-F238E27FC236}">
              <a16:creationId xmlns:a16="http://schemas.microsoft.com/office/drawing/2014/main" id="{00000000-0008-0000-1200-0000DF0D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8618" name="Text Box 10">
          <a:extLst>
            <a:ext uri="{FF2B5EF4-FFF2-40B4-BE49-F238E27FC236}">
              <a16:creationId xmlns:a16="http://schemas.microsoft.com/office/drawing/2014/main" id="{00000000-0008-0000-1200-00000A0C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9089" name="Text Box 11">
          <a:extLst>
            <a:ext uri="{FF2B5EF4-FFF2-40B4-BE49-F238E27FC236}">
              <a16:creationId xmlns:a16="http://schemas.microsoft.com/office/drawing/2014/main" id="{00000000-0008-0000-1200-0000E10D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8620" name="Text Box 12">
          <a:extLst>
            <a:ext uri="{FF2B5EF4-FFF2-40B4-BE49-F238E27FC236}">
              <a16:creationId xmlns:a16="http://schemas.microsoft.com/office/drawing/2014/main" id="{00000000-0008-0000-1200-00000C0C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8621" name="Text Box 13">
          <a:extLst>
            <a:ext uri="{FF2B5EF4-FFF2-40B4-BE49-F238E27FC236}">
              <a16:creationId xmlns:a16="http://schemas.microsoft.com/office/drawing/2014/main" id="{00000000-0008-0000-1200-00000D0C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9092" name="Line 14">
          <a:extLst>
            <a:ext uri="{FF2B5EF4-FFF2-40B4-BE49-F238E27FC236}">
              <a16:creationId xmlns:a16="http://schemas.microsoft.com/office/drawing/2014/main" id="{00000000-0008-0000-1200-0000E40D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8623" name="Text Box 15">
          <a:extLst>
            <a:ext uri="{FF2B5EF4-FFF2-40B4-BE49-F238E27FC236}">
              <a16:creationId xmlns:a16="http://schemas.microsoft.com/office/drawing/2014/main" id="{00000000-0008-0000-1200-00000F0C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9094" name="Line 16">
          <a:extLst>
            <a:ext uri="{FF2B5EF4-FFF2-40B4-BE49-F238E27FC236}">
              <a16:creationId xmlns:a16="http://schemas.microsoft.com/office/drawing/2014/main" id="{00000000-0008-0000-1200-0000E60D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9095" name="Line 17">
          <a:extLst>
            <a:ext uri="{FF2B5EF4-FFF2-40B4-BE49-F238E27FC236}">
              <a16:creationId xmlns:a16="http://schemas.microsoft.com/office/drawing/2014/main" id="{00000000-0008-0000-1200-0000E70D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9096" name="Line 18">
          <a:extLst>
            <a:ext uri="{FF2B5EF4-FFF2-40B4-BE49-F238E27FC236}">
              <a16:creationId xmlns:a16="http://schemas.microsoft.com/office/drawing/2014/main" id="{00000000-0008-0000-1200-0000E80D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9097" name="Line 19">
          <a:extLst>
            <a:ext uri="{FF2B5EF4-FFF2-40B4-BE49-F238E27FC236}">
              <a16:creationId xmlns:a16="http://schemas.microsoft.com/office/drawing/2014/main" id="{00000000-0008-0000-1200-0000E90D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8628" name="Text Box 20">
          <a:extLst>
            <a:ext uri="{FF2B5EF4-FFF2-40B4-BE49-F238E27FC236}">
              <a16:creationId xmlns:a16="http://schemas.microsoft.com/office/drawing/2014/main" id="{00000000-0008-0000-1200-0000140C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8629" name="Text Box 21">
          <a:extLst>
            <a:ext uri="{FF2B5EF4-FFF2-40B4-BE49-F238E27FC236}">
              <a16:creationId xmlns:a16="http://schemas.microsoft.com/office/drawing/2014/main" id="{00000000-0008-0000-1200-0000150C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8630" name="Text Box 22">
          <a:extLst>
            <a:ext uri="{FF2B5EF4-FFF2-40B4-BE49-F238E27FC236}">
              <a16:creationId xmlns:a16="http://schemas.microsoft.com/office/drawing/2014/main" id="{00000000-0008-0000-1200-0000160C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8631" name="Text Box 23">
          <a:extLst>
            <a:ext uri="{FF2B5EF4-FFF2-40B4-BE49-F238E27FC236}">
              <a16:creationId xmlns:a16="http://schemas.microsoft.com/office/drawing/2014/main" id="{00000000-0008-0000-1200-0000170C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8632" name="Text Box 24">
          <a:extLst>
            <a:ext uri="{FF2B5EF4-FFF2-40B4-BE49-F238E27FC236}">
              <a16:creationId xmlns:a16="http://schemas.microsoft.com/office/drawing/2014/main" id="{00000000-0008-0000-1200-0000180C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8633" name="Text Box 25">
          <a:extLst>
            <a:ext uri="{FF2B5EF4-FFF2-40B4-BE49-F238E27FC236}">
              <a16:creationId xmlns:a16="http://schemas.microsoft.com/office/drawing/2014/main" id="{00000000-0008-0000-1200-0000190C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8634" name="Text Box 26">
          <a:extLst>
            <a:ext uri="{FF2B5EF4-FFF2-40B4-BE49-F238E27FC236}">
              <a16:creationId xmlns:a16="http://schemas.microsoft.com/office/drawing/2014/main" id="{00000000-0008-0000-1200-00001A0C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8635" name="Text Box 27">
          <a:extLst>
            <a:ext uri="{FF2B5EF4-FFF2-40B4-BE49-F238E27FC236}">
              <a16:creationId xmlns:a16="http://schemas.microsoft.com/office/drawing/2014/main" id="{00000000-0008-0000-1200-00001B0C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8636" name="Text Box 28">
          <a:extLst>
            <a:ext uri="{FF2B5EF4-FFF2-40B4-BE49-F238E27FC236}">
              <a16:creationId xmlns:a16="http://schemas.microsoft.com/office/drawing/2014/main" id="{00000000-0008-0000-1200-00001C0C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8637" name="Text Box 29">
          <a:extLst>
            <a:ext uri="{FF2B5EF4-FFF2-40B4-BE49-F238E27FC236}">
              <a16:creationId xmlns:a16="http://schemas.microsoft.com/office/drawing/2014/main" id="{00000000-0008-0000-1200-00001D0C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8638" name="Text Box 30">
          <a:extLst>
            <a:ext uri="{FF2B5EF4-FFF2-40B4-BE49-F238E27FC236}">
              <a16:creationId xmlns:a16="http://schemas.microsoft.com/office/drawing/2014/main" id="{00000000-0008-0000-1200-00001E0C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8639" name="Text Box 31">
          <a:extLst>
            <a:ext uri="{FF2B5EF4-FFF2-40B4-BE49-F238E27FC236}">
              <a16:creationId xmlns:a16="http://schemas.microsoft.com/office/drawing/2014/main" id="{00000000-0008-0000-1200-00001F0C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8640" name="Text Box 32">
          <a:extLst>
            <a:ext uri="{FF2B5EF4-FFF2-40B4-BE49-F238E27FC236}">
              <a16:creationId xmlns:a16="http://schemas.microsoft.com/office/drawing/2014/main" id="{00000000-0008-0000-1200-0000200C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8641" name="Text Box 33">
          <a:extLst>
            <a:ext uri="{FF2B5EF4-FFF2-40B4-BE49-F238E27FC236}">
              <a16:creationId xmlns:a16="http://schemas.microsoft.com/office/drawing/2014/main" id="{00000000-0008-0000-1200-0000210C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8642" name="Text Box 34">
          <a:extLst>
            <a:ext uri="{FF2B5EF4-FFF2-40B4-BE49-F238E27FC236}">
              <a16:creationId xmlns:a16="http://schemas.microsoft.com/office/drawing/2014/main" id="{00000000-0008-0000-1200-0000220C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8643" name="Text Box 35">
          <a:extLst>
            <a:ext uri="{FF2B5EF4-FFF2-40B4-BE49-F238E27FC236}">
              <a16:creationId xmlns:a16="http://schemas.microsoft.com/office/drawing/2014/main" id="{00000000-0008-0000-1200-0000230C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8644" name="Text Box 36">
          <a:extLst>
            <a:ext uri="{FF2B5EF4-FFF2-40B4-BE49-F238E27FC236}">
              <a16:creationId xmlns:a16="http://schemas.microsoft.com/office/drawing/2014/main" id="{00000000-0008-0000-1200-0000240C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8645" name="Text Box 37">
          <a:extLst>
            <a:ext uri="{FF2B5EF4-FFF2-40B4-BE49-F238E27FC236}">
              <a16:creationId xmlns:a16="http://schemas.microsoft.com/office/drawing/2014/main" id="{00000000-0008-0000-1200-0000250C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8646" name="Text Box 38">
          <a:extLst>
            <a:ext uri="{FF2B5EF4-FFF2-40B4-BE49-F238E27FC236}">
              <a16:creationId xmlns:a16="http://schemas.microsoft.com/office/drawing/2014/main" id="{00000000-0008-0000-1200-0000260C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8647" name="Text Box 39">
          <a:extLst>
            <a:ext uri="{FF2B5EF4-FFF2-40B4-BE49-F238E27FC236}">
              <a16:creationId xmlns:a16="http://schemas.microsoft.com/office/drawing/2014/main" id="{00000000-0008-0000-1200-0000270C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8648" name="Text Box 40">
          <a:extLst>
            <a:ext uri="{FF2B5EF4-FFF2-40B4-BE49-F238E27FC236}">
              <a16:creationId xmlns:a16="http://schemas.microsoft.com/office/drawing/2014/main" id="{00000000-0008-0000-1200-0000280C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8649" name="Text Box 41">
          <a:extLst>
            <a:ext uri="{FF2B5EF4-FFF2-40B4-BE49-F238E27FC236}">
              <a16:creationId xmlns:a16="http://schemas.microsoft.com/office/drawing/2014/main" id="{00000000-0008-0000-1200-0000290C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8650" name="Text Box 42">
          <a:extLst>
            <a:ext uri="{FF2B5EF4-FFF2-40B4-BE49-F238E27FC236}">
              <a16:creationId xmlns:a16="http://schemas.microsoft.com/office/drawing/2014/main" id="{00000000-0008-0000-1200-00002A0C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8651" name="Text Box 43">
          <a:extLst>
            <a:ext uri="{FF2B5EF4-FFF2-40B4-BE49-F238E27FC236}">
              <a16:creationId xmlns:a16="http://schemas.microsoft.com/office/drawing/2014/main" id="{00000000-0008-0000-1200-00002B0C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8652" name="Text Box 44">
          <a:extLst>
            <a:ext uri="{FF2B5EF4-FFF2-40B4-BE49-F238E27FC236}">
              <a16:creationId xmlns:a16="http://schemas.microsoft.com/office/drawing/2014/main" id="{00000000-0008-0000-1200-00002C0C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8653" name="Text Box 45">
          <a:extLst>
            <a:ext uri="{FF2B5EF4-FFF2-40B4-BE49-F238E27FC236}">
              <a16:creationId xmlns:a16="http://schemas.microsoft.com/office/drawing/2014/main" id="{00000000-0008-0000-1200-00002D0C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8654" name="Text Box 46">
          <a:extLst>
            <a:ext uri="{FF2B5EF4-FFF2-40B4-BE49-F238E27FC236}">
              <a16:creationId xmlns:a16="http://schemas.microsoft.com/office/drawing/2014/main" id="{00000000-0008-0000-1200-00002E0C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8655" name="Text Box 47">
          <a:extLst>
            <a:ext uri="{FF2B5EF4-FFF2-40B4-BE49-F238E27FC236}">
              <a16:creationId xmlns:a16="http://schemas.microsoft.com/office/drawing/2014/main" id="{00000000-0008-0000-1200-00002F0C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8656" name="Text Box 48">
          <a:extLst>
            <a:ext uri="{FF2B5EF4-FFF2-40B4-BE49-F238E27FC236}">
              <a16:creationId xmlns:a16="http://schemas.microsoft.com/office/drawing/2014/main" id="{00000000-0008-0000-1200-0000300C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8657" name="Text Box 49">
          <a:extLst>
            <a:ext uri="{FF2B5EF4-FFF2-40B4-BE49-F238E27FC236}">
              <a16:creationId xmlns:a16="http://schemas.microsoft.com/office/drawing/2014/main" id="{00000000-0008-0000-1200-0000310C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8658" name="Text Box 50">
          <a:extLst>
            <a:ext uri="{FF2B5EF4-FFF2-40B4-BE49-F238E27FC236}">
              <a16:creationId xmlns:a16="http://schemas.microsoft.com/office/drawing/2014/main" id="{00000000-0008-0000-1200-0000320C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8659" name="Text Box 51">
          <a:extLst>
            <a:ext uri="{FF2B5EF4-FFF2-40B4-BE49-F238E27FC236}">
              <a16:creationId xmlns:a16="http://schemas.microsoft.com/office/drawing/2014/main" id="{00000000-0008-0000-1200-0000330C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8660" name="Text Box 52">
          <a:extLst>
            <a:ext uri="{FF2B5EF4-FFF2-40B4-BE49-F238E27FC236}">
              <a16:creationId xmlns:a16="http://schemas.microsoft.com/office/drawing/2014/main" id="{00000000-0008-0000-1200-0000340C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8661" name="Text Box 53">
          <a:extLst>
            <a:ext uri="{FF2B5EF4-FFF2-40B4-BE49-F238E27FC236}">
              <a16:creationId xmlns:a16="http://schemas.microsoft.com/office/drawing/2014/main" id="{00000000-0008-0000-1200-0000350C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8662" name="Text Box 54">
          <a:extLst>
            <a:ext uri="{FF2B5EF4-FFF2-40B4-BE49-F238E27FC236}">
              <a16:creationId xmlns:a16="http://schemas.microsoft.com/office/drawing/2014/main" id="{00000000-0008-0000-1200-0000360C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8663" name="Text Box 55">
          <a:extLst>
            <a:ext uri="{FF2B5EF4-FFF2-40B4-BE49-F238E27FC236}">
              <a16:creationId xmlns:a16="http://schemas.microsoft.com/office/drawing/2014/main" id="{00000000-0008-0000-1200-0000370C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8664" name="Text Box 56">
          <a:extLst>
            <a:ext uri="{FF2B5EF4-FFF2-40B4-BE49-F238E27FC236}">
              <a16:creationId xmlns:a16="http://schemas.microsoft.com/office/drawing/2014/main" id="{00000000-0008-0000-1200-0000380C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8665" name="Text Box 57">
          <a:extLst>
            <a:ext uri="{FF2B5EF4-FFF2-40B4-BE49-F238E27FC236}">
              <a16:creationId xmlns:a16="http://schemas.microsoft.com/office/drawing/2014/main" id="{00000000-0008-0000-1200-0000390C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8666" name="Text Box 58">
          <a:extLst>
            <a:ext uri="{FF2B5EF4-FFF2-40B4-BE49-F238E27FC236}">
              <a16:creationId xmlns:a16="http://schemas.microsoft.com/office/drawing/2014/main" id="{00000000-0008-0000-1200-00003A0C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8667" name="Text Box 59">
          <a:extLst>
            <a:ext uri="{FF2B5EF4-FFF2-40B4-BE49-F238E27FC236}">
              <a16:creationId xmlns:a16="http://schemas.microsoft.com/office/drawing/2014/main" id="{00000000-0008-0000-1200-00003B0C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8668" name="Text Box 60">
          <a:extLst>
            <a:ext uri="{FF2B5EF4-FFF2-40B4-BE49-F238E27FC236}">
              <a16:creationId xmlns:a16="http://schemas.microsoft.com/office/drawing/2014/main" id="{00000000-0008-0000-1200-00003C0C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8669" name="Text Box 61">
          <a:extLst>
            <a:ext uri="{FF2B5EF4-FFF2-40B4-BE49-F238E27FC236}">
              <a16:creationId xmlns:a16="http://schemas.microsoft.com/office/drawing/2014/main" id="{00000000-0008-0000-1200-00003D0C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8670" name="Text Box 62">
          <a:extLst>
            <a:ext uri="{FF2B5EF4-FFF2-40B4-BE49-F238E27FC236}">
              <a16:creationId xmlns:a16="http://schemas.microsoft.com/office/drawing/2014/main" id="{00000000-0008-0000-1200-00003E0C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8671" name="Text Box 63">
          <a:extLst>
            <a:ext uri="{FF2B5EF4-FFF2-40B4-BE49-F238E27FC236}">
              <a16:creationId xmlns:a16="http://schemas.microsoft.com/office/drawing/2014/main" id="{00000000-0008-0000-1200-00003F0C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8672" name="Text Box 64">
          <a:extLst>
            <a:ext uri="{FF2B5EF4-FFF2-40B4-BE49-F238E27FC236}">
              <a16:creationId xmlns:a16="http://schemas.microsoft.com/office/drawing/2014/main" id="{00000000-0008-0000-1200-0000400C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8673" name="Text Box 65">
          <a:extLst>
            <a:ext uri="{FF2B5EF4-FFF2-40B4-BE49-F238E27FC236}">
              <a16:creationId xmlns:a16="http://schemas.microsoft.com/office/drawing/2014/main" id="{00000000-0008-0000-1200-0000410C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8674" name="Text Box 66">
          <a:extLst>
            <a:ext uri="{FF2B5EF4-FFF2-40B4-BE49-F238E27FC236}">
              <a16:creationId xmlns:a16="http://schemas.microsoft.com/office/drawing/2014/main" id="{00000000-0008-0000-1200-0000420C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8675" name="Text Box 67">
          <a:extLst>
            <a:ext uri="{FF2B5EF4-FFF2-40B4-BE49-F238E27FC236}">
              <a16:creationId xmlns:a16="http://schemas.microsoft.com/office/drawing/2014/main" id="{00000000-0008-0000-1200-0000430C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0103" name="Line 1">
          <a:extLst>
            <a:ext uri="{FF2B5EF4-FFF2-40B4-BE49-F238E27FC236}">
              <a16:creationId xmlns:a16="http://schemas.microsoft.com/office/drawing/2014/main" id="{00000000-0008-0000-1300-0000D711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0104" name="Line 2">
          <a:extLst>
            <a:ext uri="{FF2B5EF4-FFF2-40B4-BE49-F238E27FC236}">
              <a16:creationId xmlns:a16="http://schemas.microsoft.com/office/drawing/2014/main" id="{00000000-0008-0000-1300-0000D811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0105" name="Line 3">
          <a:extLst>
            <a:ext uri="{FF2B5EF4-FFF2-40B4-BE49-F238E27FC236}">
              <a16:creationId xmlns:a16="http://schemas.microsoft.com/office/drawing/2014/main" id="{00000000-0008-0000-1300-0000D911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0106" name="Line 4">
          <a:extLst>
            <a:ext uri="{FF2B5EF4-FFF2-40B4-BE49-F238E27FC236}">
              <a16:creationId xmlns:a16="http://schemas.microsoft.com/office/drawing/2014/main" id="{00000000-0008-0000-1300-0000DA11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9637" name="Text Box 5">
          <a:extLst>
            <a:ext uri="{FF2B5EF4-FFF2-40B4-BE49-F238E27FC236}">
              <a16:creationId xmlns:a16="http://schemas.microsoft.com/office/drawing/2014/main" id="{00000000-0008-0000-1300-00000510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9638" name="Text Box 6">
          <a:extLst>
            <a:ext uri="{FF2B5EF4-FFF2-40B4-BE49-F238E27FC236}">
              <a16:creationId xmlns:a16="http://schemas.microsoft.com/office/drawing/2014/main" id="{00000000-0008-0000-1300-00000610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0109" name="Line 7">
          <a:extLst>
            <a:ext uri="{FF2B5EF4-FFF2-40B4-BE49-F238E27FC236}">
              <a16:creationId xmlns:a16="http://schemas.microsoft.com/office/drawing/2014/main" id="{00000000-0008-0000-1300-0000DD11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0110" name="Line 8">
          <a:extLst>
            <a:ext uri="{FF2B5EF4-FFF2-40B4-BE49-F238E27FC236}">
              <a16:creationId xmlns:a16="http://schemas.microsoft.com/office/drawing/2014/main" id="{00000000-0008-0000-1300-0000DE11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0111" name="Line 9">
          <a:extLst>
            <a:ext uri="{FF2B5EF4-FFF2-40B4-BE49-F238E27FC236}">
              <a16:creationId xmlns:a16="http://schemas.microsoft.com/office/drawing/2014/main" id="{00000000-0008-0000-1300-0000DF11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9642" name="Text Box 10">
          <a:extLst>
            <a:ext uri="{FF2B5EF4-FFF2-40B4-BE49-F238E27FC236}">
              <a16:creationId xmlns:a16="http://schemas.microsoft.com/office/drawing/2014/main" id="{00000000-0008-0000-1300-00000A10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0113" name="Text Box 11">
          <a:extLst>
            <a:ext uri="{FF2B5EF4-FFF2-40B4-BE49-F238E27FC236}">
              <a16:creationId xmlns:a16="http://schemas.microsoft.com/office/drawing/2014/main" id="{00000000-0008-0000-1300-0000E111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9644" name="Text Box 12">
          <a:extLst>
            <a:ext uri="{FF2B5EF4-FFF2-40B4-BE49-F238E27FC236}">
              <a16:creationId xmlns:a16="http://schemas.microsoft.com/office/drawing/2014/main" id="{00000000-0008-0000-1300-00000C10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9645" name="Text Box 13">
          <a:extLst>
            <a:ext uri="{FF2B5EF4-FFF2-40B4-BE49-F238E27FC236}">
              <a16:creationId xmlns:a16="http://schemas.microsoft.com/office/drawing/2014/main" id="{00000000-0008-0000-1300-00000D10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0116" name="Line 14">
          <a:extLst>
            <a:ext uri="{FF2B5EF4-FFF2-40B4-BE49-F238E27FC236}">
              <a16:creationId xmlns:a16="http://schemas.microsoft.com/office/drawing/2014/main" id="{00000000-0008-0000-1300-0000E411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9647" name="Text Box 15">
          <a:extLst>
            <a:ext uri="{FF2B5EF4-FFF2-40B4-BE49-F238E27FC236}">
              <a16:creationId xmlns:a16="http://schemas.microsoft.com/office/drawing/2014/main" id="{00000000-0008-0000-1300-00000F10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0118" name="Line 16">
          <a:extLst>
            <a:ext uri="{FF2B5EF4-FFF2-40B4-BE49-F238E27FC236}">
              <a16:creationId xmlns:a16="http://schemas.microsoft.com/office/drawing/2014/main" id="{00000000-0008-0000-1300-0000E611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0119" name="Line 17">
          <a:extLst>
            <a:ext uri="{FF2B5EF4-FFF2-40B4-BE49-F238E27FC236}">
              <a16:creationId xmlns:a16="http://schemas.microsoft.com/office/drawing/2014/main" id="{00000000-0008-0000-1300-0000E711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0120" name="Line 18">
          <a:extLst>
            <a:ext uri="{FF2B5EF4-FFF2-40B4-BE49-F238E27FC236}">
              <a16:creationId xmlns:a16="http://schemas.microsoft.com/office/drawing/2014/main" id="{00000000-0008-0000-1300-0000E811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0121" name="Line 19">
          <a:extLst>
            <a:ext uri="{FF2B5EF4-FFF2-40B4-BE49-F238E27FC236}">
              <a16:creationId xmlns:a16="http://schemas.microsoft.com/office/drawing/2014/main" id="{00000000-0008-0000-1300-0000E911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9652" name="Text Box 20">
          <a:extLst>
            <a:ext uri="{FF2B5EF4-FFF2-40B4-BE49-F238E27FC236}">
              <a16:creationId xmlns:a16="http://schemas.microsoft.com/office/drawing/2014/main" id="{00000000-0008-0000-1300-00001410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9653" name="Text Box 21">
          <a:extLst>
            <a:ext uri="{FF2B5EF4-FFF2-40B4-BE49-F238E27FC236}">
              <a16:creationId xmlns:a16="http://schemas.microsoft.com/office/drawing/2014/main" id="{00000000-0008-0000-1300-00001510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9654" name="Text Box 22">
          <a:extLst>
            <a:ext uri="{FF2B5EF4-FFF2-40B4-BE49-F238E27FC236}">
              <a16:creationId xmlns:a16="http://schemas.microsoft.com/office/drawing/2014/main" id="{00000000-0008-0000-1300-00001610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9655" name="Text Box 23">
          <a:extLst>
            <a:ext uri="{FF2B5EF4-FFF2-40B4-BE49-F238E27FC236}">
              <a16:creationId xmlns:a16="http://schemas.microsoft.com/office/drawing/2014/main" id="{00000000-0008-0000-1300-00001710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9656" name="Text Box 24">
          <a:extLst>
            <a:ext uri="{FF2B5EF4-FFF2-40B4-BE49-F238E27FC236}">
              <a16:creationId xmlns:a16="http://schemas.microsoft.com/office/drawing/2014/main" id="{00000000-0008-0000-1300-00001810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9657" name="Text Box 25">
          <a:extLst>
            <a:ext uri="{FF2B5EF4-FFF2-40B4-BE49-F238E27FC236}">
              <a16:creationId xmlns:a16="http://schemas.microsoft.com/office/drawing/2014/main" id="{00000000-0008-0000-1300-00001910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9658" name="Text Box 26">
          <a:extLst>
            <a:ext uri="{FF2B5EF4-FFF2-40B4-BE49-F238E27FC236}">
              <a16:creationId xmlns:a16="http://schemas.microsoft.com/office/drawing/2014/main" id="{00000000-0008-0000-1300-00001A10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9659" name="Text Box 27">
          <a:extLst>
            <a:ext uri="{FF2B5EF4-FFF2-40B4-BE49-F238E27FC236}">
              <a16:creationId xmlns:a16="http://schemas.microsoft.com/office/drawing/2014/main" id="{00000000-0008-0000-1300-00001B10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9660" name="Text Box 28">
          <a:extLst>
            <a:ext uri="{FF2B5EF4-FFF2-40B4-BE49-F238E27FC236}">
              <a16:creationId xmlns:a16="http://schemas.microsoft.com/office/drawing/2014/main" id="{00000000-0008-0000-1300-00001C10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9661" name="Text Box 29">
          <a:extLst>
            <a:ext uri="{FF2B5EF4-FFF2-40B4-BE49-F238E27FC236}">
              <a16:creationId xmlns:a16="http://schemas.microsoft.com/office/drawing/2014/main" id="{00000000-0008-0000-1300-00001D10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9662" name="Text Box 30">
          <a:extLst>
            <a:ext uri="{FF2B5EF4-FFF2-40B4-BE49-F238E27FC236}">
              <a16:creationId xmlns:a16="http://schemas.microsoft.com/office/drawing/2014/main" id="{00000000-0008-0000-1300-00001E10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9663" name="Text Box 31">
          <a:extLst>
            <a:ext uri="{FF2B5EF4-FFF2-40B4-BE49-F238E27FC236}">
              <a16:creationId xmlns:a16="http://schemas.microsoft.com/office/drawing/2014/main" id="{00000000-0008-0000-1300-00001F10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9664" name="Text Box 32">
          <a:extLst>
            <a:ext uri="{FF2B5EF4-FFF2-40B4-BE49-F238E27FC236}">
              <a16:creationId xmlns:a16="http://schemas.microsoft.com/office/drawing/2014/main" id="{00000000-0008-0000-1300-00002010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9665" name="Text Box 33">
          <a:extLst>
            <a:ext uri="{FF2B5EF4-FFF2-40B4-BE49-F238E27FC236}">
              <a16:creationId xmlns:a16="http://schemas.microsoft.com/office/drawing/2014/main" id="{00000000-0008-0000-1300-00002110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9666" name="Text Box 34">
          <a:extLst>
            <a:ext uri="{FF2B5EF4-FFF2-40B4-BE49-F238E27FC236}">
              <a16:creationId xmlns:a16="http://schemas.microsoft.com/office/drawing/2014/main" id="{00000000-0008-0000-1300-00002210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9667" name="Text Box 35">
          <a:extLst>
            <a:ext uri="{FF2B5EF4-FFF2-40B4-BE49-F238E27FC236}">
              <a16:creationId xmlns:a16="http://schemas.microsoft.com/office/drawing/2014/main" id="{00000000-0008-0000-1300-00002310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9668" name="Text Box 36">
          <a:extLst>
            <a:ext uri="{FF2B5EF4-FFF2-40B4-BE49-F238E27FC236}">
              <a16:creationId xmlns:a16="http://schemas.microsoft.com/office/drawing/2014/main" id="{00000000-0008-0000-1300-00002410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9669" name="Text Box 37">
          <a:extLst>
            <a:ext uri="{FF2B5EF4-FFF2-40B4-BE49-F238E27FC236}">
              <a16:creationId xmlns:a16="http://schemas.microsoft.com/office/drawing/2014/main" id="{00000000-0008-0000-1300-00002510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9670" name="Text Box 38">
          <a:extLst>
            <a:ext uri="{FF2B5EF4-FFF2-40B4-BE49-F238E27FC236}">
              <a16:creationId xmlns:a16="http://schemas.microsoft.com/office/drawing/2014/main" id="{00000000-0008-0000-1300-00002610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9671" name="Text Box 39">
          <a:extLst>
            <a:ext uri="{FF2B5EF4-FFF2-40B4-BE49-F238E27FC236}">
              <a16:creationId xmlns:a16="http://schemas.microsoft.com/office/drawing/2014/main" id="{00000000-0008-0000-1300-00002710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9672" name="Text Box 40">
          <a:extLst>
            <a:ext uri="{FF2B5EF4-FFF2-40B4-BE49-F238E27FC236}">
              <a16:creationId xmlns:a16="http://schemas.microsoft.com/office/drawing/2014/main" id="{00000000-0008-0000-1300-00002810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9673" name="Text Box 41">
          <a:extLst>
            <a:ext uri="{FF2B5EF4-FFF2-40B4-BE49-F238E27FC236}">
              <a16:creationId xmlns:a16="http://schemas.microsoft.com/office/drawing/2014/main" id="{00000000-0008-0000-1300-00002910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9674" name="Text Box 42">
          <a:extLst>
            <a:ext uri="{FF2B5EF4-FFF2-40B4-BE49-F238E27FC236}">
              <a16:creationId xmlns:a16="http://schemas.microsoft.com/office/drawing/2014/main" id="{00000000-0008-0000-1300-00002A10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9675" name="Text Box 43">
          <a:extLst>
            <a:ext uri="{FF2B5EF4-FFF2-40B4-BE49-F238E27FC236}">
              <a16:creationId xmlns:a16="http://schemas.microsoft.com/office/drawing/2014/main" id="{00000000-0008-0000-1300-00002B10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9676" name="Text Box 44">
          <a:extLst>
            <a:ext uri="{FF2B5EF4-FFF2-40B4-BE49-F238E27FC236}">
              <a16:creationId xmlns:a16="http://schemas.microsoft.com/office/drawing/2014/main" id="{00000000-0008-0000-1300-00002C10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9677" name="Text Box 45">
          <a:extLst>
            <a:ext uri="{FF2B5EF4-FFF2-40B4-BE49-F238E27FC236}">
              <a16:creationId xmlns:a16="http://schemas.microsoft.com/office/drawing/2014/main" id="{00000000-0008-0000-1300-00002D10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9678" name="Text Box 46">
          <a:extLst>
            <a:ext uri="{FF2B5EF4-FFF2-40B4-BE49-F238E27FC236}">
              <a16:creationId xmlns:a16="http://schemas.microsoft.com/office/drawing/2014/main" id="{00000000-0008-0000-1300-00002E10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9679" name="Text Box 47">
          <a:extLst>
            <a:ext uri="{FF2B5EF4-FFF2-40B4-BE49-F238E27FC236}">
              <a16:creationId xmlns:a16="http://schemas.microsoft.com/office/drawing/2014/main" id="{00000000-0008-0000-1300-00002F10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9680" name="Text Box 48">
          <a:extLst>
            <a:ext uri="{FF2B5EF4-FFF2-40B4-BE49-F238E27FC236}">
              <a16:creationId xmlns:a16="http://schemas.microsoft.com/office/drawing/2014/main" id="{00000000-0008-0000-1300-00003010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9681" name="Text Box 49">
          <a:extLst>
            <a:ext uri="{FF2B5EF4-FFF2-40B4-BE49-F238E27FC236}">
              <a16:creationId xmlns:a16="http://schemas.microsoft.com/office/drawing/2014/main" id="{00000000-0008-0000-1300-00003110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9682" name="Text Box 50">
          <a:extLst>
            <a:ext uri="{FF2B5EF4-FFF2-40B4-BE49-F238E27FC236}">
              <a16:creationId xmlns:a16="http://schemas.microsoft.com/office/drawing/2014/main" id="{00000000-0008-0000-1300-00003210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9683" name="Text Box 51">
          <a:extLst>
            <a:ext uri="{FF2B5EF4-FFF2-40B4-BE49-F238E27FC236}">
              <a16:creationId xmlns:a16="http://schemas.microsoft.com/office/drawing/2014/main" id="{00000000-0008-0000-1300-00003310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9684" name="Text Box 52">
          <a:extLst>
            <a:ext uri="{FF2B5EF4-FFF2-40B4-BE49-F238E27FC236}">
              <a16:creationId xmlns:a16="http://schemas.microsoft.com/office/drawing/2014/main" id="{00000000-0008-0000-1300-00003410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9685" name="Text Box 53">
          <a:extLst>
            <a:ext uri="{FF2B5EF4-FFF2-40B4-BE49-F238E27FC236}">
              <a16:creationId xmlns:a16="http://schemas.microsoft.com/office/drawing/2014/main" id="{00000000-0008-0000-1300-00003510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9686" name="Text Box 54">
          <a:extLst>
            <a:ext uri="{FF2B5EF4-FFF2-40B4-BE49-F238E27FC236}">
              <a16:creationId xmlns:a16="http://schemas.microsoft.com/office/drawing/2014/main" id="{00000000-0008-0000-1300-00003610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9687" name="Text Box 55">
          <a:extLst>
            <a:ext uri="{FF2B5EF4-FFF2-40B4-BE49-F238E27FC236}">
              <a16:creationId xmlns:a16="http://schemas.microsoft.com/office/drawing/2014/main" id="{00000000-0008-0000-1300-00003710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9688" name="Text Box 56">
          <a:extLst>
            <a:ext uri="{FF2B5EF4-FFF2-40B4-BE49-F238E27FC236}">
              <a16:creationId xmlns:a16="http://schemas.microsoft.com/office/drawing/2014/main" id="{00000000-0008-0000-1300-00003810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9689" name="Text Box 57">
          <a:extLst>
            <a:ext uri="{FF2B5EF4-FFF2-40B4-BE49-F238E27FC236}">
              <a16:creationId xmlns:a16="http://schemas.microsoft.com/office/drawing/2014/main" id="{00000000-0008-0000-1300-00003910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9690" name="Text Box 58">
          <a:extLst>
            <a:ext uri="{FF2B5EF4-FFF2-40B4-BE49-F238E27FC236}">
              <a16:creationId xmlns:a16="http://schemas.microsoft.com/office/drawing/2014/main" id="{00000000-0008-0000-1300-00003A10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9691" name="Text Box 59">
          <a:extLst>
            <a:ext uri="{FF2B5EF4-FFF2-40B4-BE49-F238E27FC236}">
              <a16:creationId xmlns:a16="http://schemas.microsoft.com/office/drawing/2014/main" id="{00000000-0008-0000-1300-00003B10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9692" name="Text Box 60">
          <a:extLst>
            <a:ext uri="{FF2B5EF4-FFF2-40B4-BE49-F238E27FC236}">
              <a16:creationId xmlns:a16="http://schemas.microsoft.com/office/drawing/2014/main" id="{00000000-0008-0000-1300-00003C10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9693" name="Text Box 61">
          <a:extLst>
            <a:ext uri="{FF2B5EF4-FFF2-40B4-BE49-F238E27FC236}">
              <a16:creationId xmlns:a16="http://schemas.microsoft.com/office/drawing/2014/main" id="{00000000-0008-0000-1300-00003D10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9694" name="Text Box 62">
          <a:extLst>
            <a:ext uri="{FF2B5EF4-FFF2-40B4-BE49-F238E27FC236}">
              <a16:creationId xmlns:a16="http://schemas.microsoft.com/office/drawing/2014/main" id="{00000000-0008-0000-1300-00003E10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9695" name="Text Box 63">
          <a:extLst>
            <a:ext uri="{FF2B5EF4-FFF2-40B4-BE49-F238E27FC236}">
              <a16:creationId xmlns:a16="http://schemas.microsoft.com/office/drawing/2014/main" id="{00000000-0008-0000-1300-00003F10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9696" name="Text Box 64">
          <a:extLst>
            <a:ext uri="{FF2B5EF4-FFF2-40B4-BE49-F238E27FC236}">
              <a16:creationId xmlns:a16="http://schemas.microsoft.com/office/drawing/2014/main" id="{00000000-0008-0000-1300-00004010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9697" name="Text Box 65">
          <a:extLst>
            <a:ext uri="{FF2B5EF4-FFF2-40B4-BE49-F238E27FC236}">
              <a16:creationId xmlns:a16="http://schemas.microsoft.com/office/drawing/2014/main" id="{00000000-0008-0000-1300-00004110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9698" name="Text Box 66">
          <a:extLst>
            <a:ext uri="{FF2B5EF4-FFF2-40B4-BE49-F238E27FC236}">
              <a16:creationId xmlns:a16="http://schemas.microsoft.com/office/drawing/2014/main" id="{00000000-0008-0000-1300-00004210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9699" name="Text Box 67">
          <a:extLst>
            <a:ext uri="{FF2B5EF4-FFF2-40B4-BE49-F238E27FC236}">
              <a16:creationId xmlns:a16="http://schemas.microsoft.com/office/drawing/2014/main" id="{00000000-0008-0000-1300-00004310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1127" name="Line 1">
          <a:extLst>
            <a:ext uri="{FF2B5EF4-FFF2-40B4-BE49-F238E27FC236}">
              <a16:creationId xmlns:a16="http://schemas.microsoft.com/office/drawing/2014/main" id="{00000000-0008-0000-1400-0000D715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1128" name="Line 2">
          <a:extLst>
            <a:ext uri="{FF2B5EF4-FFF2-40B4-BE49-F238E27FC236}">
              <a16:creationId xmlns:a16="http://schemas.microsoft.com/office/drawing/2014/main" id="{00000000-0008-0000-1400-0000D815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1129" name="Line 3">
          <a:extLst>
            <a:ext uri="{FF2B5EF4-FFF2-40B4-BE49-F238E27FC236}">
              <a16:creationId xmlns:a16="http://schemas.microsoft.com/office/drawing/2014/main" id="{00000000-0008-0000-1400-0000D915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1130" name="Line 4">
          <a:extLst>
            <a:ext uri="{FF2B5EF4-FFF2-40B4-BE49-F238E27FC236}">
              <a16:creationId xmlns:a16="http://schemas.microsoft.com/office/drawing/2014/main" id="{00000000-0008-0000-1400-0000DA15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70661" name="Text Box 5">
          <a:extLst>
            <a:ext uri="{FF2B5EF4-FFF2-40B4-BE49-F238E27FC236}">
              <a16:creationId xmlns:a16="http://schemas.microsoft.com/office/drawing/2014/main" id="{00000000-0008-0000-1400-00000514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70662" name="Text Box 6">
          <a:extLst>
            <a:ext uri="{FF2B5EF4-FFF2-40B4-BE49-F238E27FC236}">
              <a16:creationId xmlns:a16="http://schemas.microsoft.com/office/drawing/2014/main" id="{00000000-0008-0000-1400-00000614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1133" name="Line 7">
          <a:extLst>
            <a:ext uri="{FF2B5EF4-FFF2-40B4-BE49-F238E27FC236}">
              <a16:creationId xmlns:a16="http://schemas.microsoft.com/office/drawing/2014/main" id="{00000000-0008-0000-1400-0000DD15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1134" name="Line 8">
          <a:extLst>
            <a:ext uri="{FF2B5EF4-FFF2-40B4-BE49-F238E27FC236}">
              <a16:creationId xmlns:a16="http://schemas.microsoft.com/office/drawing/2014/main" id="{00000000-0008-0000-1400-0000DE15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1135" name="Line 9">
          <a:extLst>
            <a:ext uri="{FF2B5EF4-FFF2-40B4-BE49-F238E27FC236}">
              <a16:creationId xmlns:a16="http://schemas.microsoft.com/office/drawing/2014/main" id="{00000000-0008-0000-1400-0000DF15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70666" name="Text Box 10">
          <a:extLst>
            <a:ext uri="{FF2B5EF4-FFF2-40B4-BE49-F238E27FC236}">
              <a16:creationId xmlns:a16="http://schemas.microsoft.com/office/drawing/2014/main" id="{00000000-0008-0000-1400-00000A14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1137" name="Text Box 11">
          <a:extLst>
            <a:ext uri="{FF2B5EF4-FFF2-40B4-BE49-F238E27FC236}">
              <a16:creationId xmlns:a16="http://schemas.microsoft.com/office/drawing/2014/main" id="{00000000-0008-0000-1400-0000E115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70668" name="Text Box 12">
          <a:extLst>
            <a:ext uri="{FF2B5EF4-FFF2-40B4-BE49-F238E27FC236}">
              <a16:creationId xmlns:a16="http://schemas.microsoft.com/office/drawing/2014/main" id="{00000000-0008-0000-1400-00000C14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70669" name="Text Box 13">
          <a:extLst>
            <a:ext uri="{FF2B5EF4-FFF2-40B4-BE49-F238E27FC236}">
              <a16:creationId xmlns:a16="http://schemas.microsoft.com/office/drawing/2014/main" id="{00000000-0008-0000-1400-00000D14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1140" name="Line 14">
          <a:extLst>
            <a:ext uri="{FF2B5EF4-FFF2-40B4-BE49-F238E27FC236}">
              <a16:creationId xmlns:a16="http://schemas.microsoft.com/office/drawing/2014/main" id="{00000000-0008-0000-1400-0000E415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70671" name="Text Box 15">
          <a:extLst>
            <a:ext uri="{FF2B5EF4-FFF2-40B4-BE49-F238E27FC236}">
              <a16:creationId xmlns:a16="http://schemas.microsoft.com/office/drawing/2014/main" id="{00000000-0008-0000-1400-00000F14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1142" name="Line 16">
          <a:extLst>
            <a:ext uri="{FF2B5EF4-FFF2-40B4-BE49-F238E27FC236}">
              <a16:creationId xmlns:a16="http://schemas.microsoft.com/office/drawing/2014/main" id="{00000000-0008-0000-1400-0000E615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1143" name="Line 17">
          <a:extLst>
            <a:ext uri="{FF2B5EF4-FFF2-40B4-BE49-F238E27FC236}">
              <a16:creationId xmlns:a16="http://schemas.microsoft.com/office/drawing/2014/main" id="{00000000-0008-0000-1400-0000E715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1144" name="Line 18">
          <a:extLst>
            <a:ext uri="{FF2B5EF4-FFF2-40B4-BE49-F238E27FC236}">
              <a16:creationId xmlns:a16="http://schemas.microsoft.com/office/drawing/2014/main" id="{00000000-0008-0000-1400-0000E815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1145" name="Line 19">
          <a:extLst>
            <a:ext uri="{FF2B5EF4-FFF2-40B4-BE49-F238E27FC236}">
              <a16:creationId xmlns:a16="http://schemas.microsoft.com/office/drawing/2014/main" id="{00000000-0008-0000-1400-0000E915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70676" name="Text Box 20">
          <a:extLst>
            <a:ext uri="{FF2B5EF4-FFF2-40B4-BE49-F238E27FC236}">
              <a16:creationId xmlns:a16="http://schemas.microsoft.com/office/drawing/2014/main" id="{00000000-0008-0000-1400-00001414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70677" name="Text Box 21">
          <a:extLst>
            <a:ext uri="{FF2B5EF4-FFF2-40B4-BE49-F238E27FC236}">
              <a16:creationId xmlns:a16="http://schemas.microsoft.com/office/drawing/2014/main" id="{00000000-0008-0000-1400-00001514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70678" name="Text Box 22">
          <a:extLst>
            <a:ext uri="{FF2B5EF4-FFF2-40B4-BE49-F238E27FC236}">
              <a16:creationId xmlns:a16="http://schemas.microsoft.com/office/drawing/2014/main" id="{00000000-0008-0000-1400-00001614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70679" name="Text Box 23">
          <a:extLst>
            <a:ext uri="{FF2B5EF4-FFF2-40B4-BE49-F238E27FC236}">
              <a16:creationId xmlns:a16="http://schemas.microsoft.com/office/drawing/2014/main" id="{00000000-0008-0000-1400-00001714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70680" name="Text Box 24">
          <a:extLst>
            <a:ext uri="{FF2B5EF4-FFF2-40B4-BE49-F238E27FC236}">
              <a16:creationId xmlns:a16="http://schemas.microsoft.com/office/drawing/2014/main" id="{00000000-0008-0000-1400-00001814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70681" name="Text Box 25">
          <a:extLst>
            <a:ext uri="{FF2B5EF4-FFF2-40B4-BE49-F238E27FC236}">
              <a16:creationId xmlns:a16="http://schemas.microsoft.com/office/drawing/2014/main" id="{00000000-0008-0000-1400-00001914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70682" name="Text Box 26">
          <a:extLst>
            <a:ext uri="{FF2B5EF4-FFF2-40B4-BE49-F238E27FC236}">
              <a16:creationId xmlns:a16="http://schemas.microsoft.com/office/drawing/2014/main" id="{00000000-0008-0000-1400-00001A14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70683" name="Text Box 27">
          <a:extLst>
            <a:ext uri="{FF2B5EF4-FFF2-40B4-BE49-F238E27FC236}">
              <a16:creationId xmlns:a16="http://schemas.microsoft.com/office/drawing/2014/main" id="{00000000-0008-0000-1400-00001B14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70684" name="Text Box 28">
          <a:extLst>
            <a:ext uri="{FF2B5EF4-FFF2-40B4-BE49-F238E27FC236}">
              <a16:creationId xmlns:a16="http://schemas.microsoft.com/office/drawing/2014/main" id="{00000000-0008-0000-1400-00001C14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70685" name="Text Box 29">
          <a:extLst>
            <a:ext uri="{FF2B5EF4-FFF2-40B4-BE49-F238E27FC236}">
              <a16:creationId xmlns:a16="http://schemas.microsoft.com/office/drawing/2014/main" id="{00000000-0008-0000-1400-00001D14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70686" name="Text Box 30">
          <a:extLst>
            <a:ext uri="{FF2B5EF4-FFF2-40B4-BE49-F238E27FC236}">
              <a16:creationId xmlns:a16="http://schemas.microsoft.com/office/drawing/2014/main" id="{00000000-0008-0000-1400-00001E14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70687" name="Text Box 31">
          <a:extLst>
            <a:ext uri="{FF2B5EF4-FFF2-40B4-BE49-F238E27FC236}">
              <a16:creationId xmlns:a16="http://schemas.microsoft.com/office/drawing/2014/main" id="{00000000-0008-0000-1400-00001F14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70688" name="Text Box 32">
          <a:extLst>
            <a:ext uri="{FF2B5EF4-FFF2-40B4-BE49-F238E27FC236}">
              <a16:creationId xmlns:a16="http://schemas.microsoft.com/office/drawing/2014/main" id="{00000000-0008-0000-1400-00002014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70689" name="Text Box 33">
          <a:extLst>
            <a:ext uri="{FF2B5EF4-FFF2-40B4-BE49-F238E27FC236}">
              <a16:creationId xmlns:a16="http://schemas.microsoft.com/office/drawing/2014/main" id="{00000000-0008-0000-1400-00002114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70690" name="Text Box 34">
          <a:extLst>
            <a:ext uri="{FF2B5EF4-FFF2-40B4-BE49-F238E27FC236}">
              <a16:creationId xmlns:a16="http://schemas.microsoft.com/office/drawing/2014/main" id="{00000000-0008-0000-1400-00002214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70691" name="Text Box 35">
          <a:extLst>
            <a:ext uri="{FF2B5EF4-FFF2-40B4-BE49-F238E27FC236}">
              <a16:creationId xmlns:a16="http://schemas.microsoft.com/office/drawing/2014/main" id="{00000000-0008-0000-1400-00002314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70692" name="Text Box 36">
          <a:extLst>
            <a:ext uri="{FF2B5EF4-FFF2-40B4-BE49-F238E27FC236}">
              <a16:creationId xmlns:a16="http://schemas.microsoft.com/office/drawing/2014/main" id="{00000000-0008-0000-1400-00002414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0693" name="Text Box 37">
          <a:extLst>
            <a:ext uri="{FF2B5EF4-FFF2-40B4-BE49-F238E27FC236}">
              <a16:creationId xmlns:a16="http://schemas.microsoft.com/office/drawing/2014/main" id="{00000000-0008-0000-1400-00002514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0694" name="Text Box 38">
          <a:extLst>
            <a:ext uri="{FF2B5EF4-FFF2-40B4-BE49-F238E27FC236}">
              <a16:creationId xmlns:a16="http://schemas.microsoft.com/office/drawing/2014/main" id="{00000000-0008-0000-1400-00002614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70695" name="Text Box 39">
          <a:extLst>
            <a:ext uri="{FF2B5EF4-FFF2-40B4-BE49-F238E27FC236}">
              <a16:creationId xmlns:a16="http://schemas.microsoft.com/office/drawing/2014/main" id="{00000000-0008-0000-1400-00002714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70696" name="Text Box 40">
          <a:extLst>
            <a:ext uri="{FF2B5EF4-FFF2-40B4-BE49-F238E27FC236}">
              <a16:creationId xmlns:a16="http://schemas.microsoft.com/office/drawing/2014/main" id="{00000000-0008-0000-1400-00002814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70697" name="Text Box 41">
          <a:extLst>
            <a:ext uri="{FF2B5EF4-FFF2-40B4-BE49-F238E27FC236}">
              <a16:creationId xmlns:a16="http://schemas.microsoft.com/office/drawing/2014/main" id="{00000000-0008-0000-1400-00002914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70698" name="Text Box 42">
          <a:extLst>
            <a:ext uri="{FF2B5EF4-FFF2-40B4-BE49-F238E27FC236}">
              <a16:creationId xmlns:a16="http://schemas.microsoft.com/office/drawing/2014/main" id="{00000000-0008-0000-1400-00002A14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0699" name="Text Box 43">
          <a:extLst>
            <a:ext uri="{FF2B5EF4-FFF2-40B4-BE49-F238E27FC236}">
              <a16:creationId xmlns:a16="http://schemas.microsoft.com/office/drawing/2014/main" id="{00000000-0008-0000-1400-00002B14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0700" name="Text Box 44">
          <a:extLst>
            <a:ext uri="{FF2B5EF4-FFF2-40B4-BE49-F238E27FC236}">
              <a16:creationId xmlns:a16="http://schemas.microsoft.com/office/drawing/2014/main" id="{00000000-0008-0000-1400-00002C14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0701" name="Text Box 45">
          <a:extLst>
            <a:ext uri="{FF2B5EF4-FFF2-40B4-BE49-F238E27FC236}">
              <a16:creationId xmlns:a16="http://schemas.microsoft.com/office/drawing/2014/main" id="{00000000-0008-0000-1400-00002D14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0702" name="Text Box 46">
          <a:extLst>
            <a:ext uri="{FF2B5EF4-FFF2-40B4-BE49-F238E27FC236}">
              <a16:creationId xmlns:a16="http://schemas.microsoft.com/office/drawing/2014/main" id="{00000000-0008-0000-1400-00002E14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70703" name="Text Box 47">
          <a:extLst>
            <a:ext uri="{FF2B5EF4-FFF2-40B4-BE49-F238E27FC236}">
              <a16:creationId xmlns:a16="http://schemas.microsoft.com/office/drawing/2014/main" id="{00000000-0008-0000-1400-00002F14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70704" name="Text Box 48">
          <a:extLst>
            <a:ext uri="{FF2B5EF4-FFF2-40B4-BE49-F238E27FC236}">
              <a16:creationId xmlns:a16="http://schemas.microsoft.com/office/drawing/2014/main" id="{00000000-0008-0000-1400-00003014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70705" name="Text Box 49">
          <a:extLst>
            <a:ext uri="{FF2B5EF4-FFF2-40B4-BE49-F238E27FC236}">
              <a16:creationId xmlns:a16="http://schemas.microsoft.com/office/drawing/2014/main" id="{00000000-0008-0000-1400-00003114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70706" name="Text Box 50">
          <a:extLst>
            <a:ext uri="{FF2B5EF4-FFF2-40B4-BE49-F238E27FC236}">
              <a16:creationId xmlns:a16="http://schemas.microsoft.com/office/drawing/2014/main" id="{00000000-0008-0000-1400-00003214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70707" name="Text Box 51">
          <a:extLst>
            <a:ext uri="{FF2B5EF4-FFF2-40B4-BE49-F238E27FC236}">
              <a16:creationId xmlns:a16="http://schemas.microsoft.com/office/drawing/2014/main" id="{00000000-0008-0000-1400-00003314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70708" name="Text Box 52">
          <a:extLst>
            <a:ext uri="{FF2B5EF4-FFF2-40B4-BE49-F238E27FC236}">
              <a16:creationId xmlns:a16="http://schemas.microsoft.com/office/drawing/2014/main" id="{00000000-0008-0000-1400-00003414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70709" name="Text Box 53">
          <a:extLst>
            <a:ext uri="{FF2B5EF4-FFF2-40B4-BE49-F238E27FC236}">
              <a16:creationId xmlns:a16="http://schemas.microsoft.com/office/drawing/2014/main" id="{00000000-0008-0000-1400-00003514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70710" name="Text Box 54">
          <a:extLst>
            <a:ext uri="{FF2B5EF4-FFF2-40B4-BE49-F238E27FC236}">
              <a16:creationId xmlns:a16="http://schemas.microsoft.com/office/drawing/2014/main" id="{00000000-0008-0000-1400-00003614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70711" name="Text Box 55">
          <a:extLst>
            <a:ext uri="{FF2B5EF4-FFF2-40B4-BE49-F238E27FC236}">
              <a16:creationId xmlns:a16="http://schemas.microsoft.com/office/drawing/2014/main" id="{00000000-0008-0000-1400-00003714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70712" name="Text Box 56">
          <a:extLst>
            <a:ext uri="{FF2B5EF4-FFF2-40B4-BE49-F238E27FC236}">
              <a16:creationId xmlns:a16="http://schemas.microsoft.com/office/drawing/2014/main" id="{00000000-0008-0000-1400-00003814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70713" name="Text Box 57">
          <a:extLst>
            <a:ext uri="{FF2B5EF4-FFF2-40B4-BE49-F238E27FC236}">
              <a16:creationId xmlns:a16="http://schemas.microsoft.com/office/drawing/2014/main" id="{00000000-0008-0000-1400-00003914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70714" name="Text Box 58">
          <a:extLst>
            <a:ext uri="{FF2B5EF4-FFF2-40B4-BE49-F238E27FC236}">
              <a16:creationId xmlns:a16="http://schemas.microsoft.com/office/drawing/2014/main" id="{00000000-0008-0000-1400-00003A14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70715" name="Text Box 59">
          <a:extLst>
            <a:ext uri="{FF2B5EF4-FFF2-40B4-BE49-F238E27FC236}">
              <a16:creationId xmlns:a16="http://schemas.microsoft.com/office/drawing/2014/main" id="{00000000-0008-0000-1400-00003B14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70716" name="Text Box 60">
          <a:extLst>
            <a:ext uri="{FF2B5EF4-FFF2-40B4-BE49-F238E27FC236}">
              <a16:creationId xmlns:a16="http://schemas.microsoft.com/office/drawing/2014/main" id="{00000000-0008-0000-1400-00003C14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70717" name="Text Box 61">
          <a:extLst>
            <a:ext uri="{FF2B5EF4-FFF2-40B4-BE49-F238E27FC236}">
              <a16:creationId xmlns:a16="http://schemas.microsoft.com/office/drawing/2014/main" id="{00000000-0008-0000-1400-00003D14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70718" name="Text Box 62">
          <a:extLst>
            <a:ext uri="{FF2B5EF4-FFF2-40B4-BE49-F238E27FC236}">
              <a16:creationId xmlns:a16="http://schemas.microsoft.com/office/drawing/2014/main" id="{00000000-0008-0000-1400-00003E14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70719" name="Text Box 63">
          <a:extLst>
            <a:ext uri="{FF2B5EF4-FFF2-40B4-BE49-F238E27FC236}">
              <a16:creationId xmlns:a16="http://schemas.microsoft.com/office/drawing/2014/main" id="{00000000-0008-0000-1400-00003F14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70720" name="Text Box 64">
          <a:extLst>
            <a:ext uri="{FF2B5EF4-FFF2-40B4-BE49-F238E27FC236}">
              <a16:creationId xmlns:a16="http://schemas.microsoft.com/office/drawing/2014/main" id="{00000000-0008-0000-1400-00004014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70721" name="Text Box 65">
          <a:extLst>
            <a:ext uri="{FF2B5EF4-FFF2-40B4-BE49-F238E27FC236}">
              <a16:creationId xmlns:a16="http://schemas.microsoft.com/office/drawing/2014/main" id="{00000000-0008-0000-1400-00004114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70722" name="Text Box 66">
          <a:extLst>
            <a:ext uri="{FF2B5EF4-FFF2-40B4-BE49-F238E27FC236}">
              <a16:creationId xmlns:a16="http://schemas.microsoft.com/office/drawing/2014/main" id="{00000000-0008-0000-1400-00004214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70723" name="Text Box 67">
          <a:extLst>
            <a:ext uri="{FF2B5EF4-FFF2-40B4-BE49-F238E27FC236}">
              <a16:creationId xmlns:a16="http://schemas.microsoft.com/office/drawing/2014/main" id="{00000000-0008-0000-1400-00004314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2151" name="Line 1">
          <a:extLst>
            <a:ext uri="{FF2B5EF4-FFF2-40B4-BE49-F238E27FC236}">
              <a16:creationId xmlns:a16="http://schemas.microsoft.com/office/drawing/2014/main" id="{00000000-0008-0000-1500-0000D719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2152" name="Line 2">
          <a:extLst>
            <a:ext uri="{FF2B5EF4-FFF2-40B4-BE49-F238E27FC236}">
              <a16:creationId xmlns:a16="http://schemas.microsoft.com/office/drawing/2014/main" id="{00000000-0008-0000-1500-0000D819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2153" name="Line 3">
          <a:extLst>
            <a:ext uri="{FF2B5EF4-FFF2-40B4-BE49-F238E27FC236}">
              <a16:creationId xmlns:a16="http://schemas.microsoft.com/office/drawing/2014/main" id="{00000000-0008-0000-1500-0000D919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2154" name="Line 4">
          <a:extLst>
            <a:ext uri="{FF2B5EF4-FFF2-40B4-BE49-F238E27FC236}">
              <a16:creationId xmlns:a16="http://schemas.microsoft.com/office/drawing/2014/main" id="{00000000-0008-0000-1500-0000DA19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71685" name="Text Box 5">
          <a:extLst>
            <a:ext uri="{FF2B5EF4-FFF2-40B4-BE49-F238E27FC236}">
              <a16:creationId xmlns:a16="http://schemas.microsoft.com/office/drawing/2014/main" id="{00000000-0008-0000-1500-00000518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71686" name="Text Box 6">
          <a:extLst>
            <a:ext uri="{FF2B5EF4-FFF2-40B4-BE49-F238E27FC236}">
              <a16:creationId xmlns:a16="http://schemas.microsoft.com/office/drawing/2014/main" id="{00000000-0008-0000-1500-00000618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2157" name="Line 7">
          <a:extLst>
            <a:ext uri="{FF2B5EF4-FFF2-40B4-BE49-F238E27FC236}">
              <a16:creationId xmlns:a16="http://schemas.microsoft.com/office/drawing/2014/main" id="{00000000-0008-0000-1500-0000DD19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2158" name="Line 8">
          <a:extLst>
            <a:ext uri="{FF2B5EF4-FFF2-40B4-BE49-F238E27FC236}">
              <a16:creationId xmlns:a16="http://schemas.microsoft.com/office/drawing/2014/main" id="{00000000-0008-0000-1500-0000DE19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2159" name="Line 9">
          <a:extLst>
            <a:ext uri="{FF2B5EF4-FFF2-40B4-BE49-F238E27FC236}">
              <a16:creationId xmlns:a16="http://schemas.microsoft.com/office/drawing/2014/main" id="{00000000-0008-0000-1500-0000DF19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71690" name="Text Box 10">
          <a:extLst>
            <a:ext uri="{FF2B5EF4-FFF2-40B4-BE49-F238E27FC236}">
              <a16:creationId xmlns:a16="http://schemas.microsoft.com/office/drawing/2014/main" id="{00000000-0008-0000-1500-00000A18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2161" name="Text Box 11">
          <a:extLst>
            <a:ext uri="{FF2B5EF4-FFF2-40B4-BE49-F238E27FC236}">
              <a16:creationId xmlns:a16="http://schemas.microsoft.com/office/drawing/2014/main" id="{00000000-0008-0000-1500-0000E119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71692" name="Text Box 12">
          <a:extLst>
            <a:ext uri="{FF2B5EF4-FFF2-40B4-BE49-F238E27FC236}">
              <a16:creationId xmlns:a16="http://schemas.microsoft.com/office/drawing/2014/main" id="{00000000-0008-0000-1500-00000C18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71693" name="Text Box 13">
          <a:extLst>
            <a:ext uri="{FF2B5EF4-FFF2-40B4-BE49-F238E27FC236}">
              <a16:creationId xmlns:a16="http://schemas.microsoft.com/office/drawing/2014/main" id="{00000000-0008-0000-1500-00000D18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2164" name="Line 14">
          <a:extLst>
            <a:ext uri="{FF2B5EF4-FFF2-40B4-BE49-F238E27FC236}">
              <a16:creationId xmlns:a16="http://schemas.microsoft.com/office/drawing/2014/main" id="{00000000-0008-0000-1500-0000E419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71695" name="Text Box 15">
          <a:extLst>
            <a:ext uri="{FF2B5EF4-FFF2-40B4-BE49-F238E27FC236}">
              <a16:creationId xmlns:a16="http://schemas.microsoft.com/office/drawing/2014/main" id="{00000000-0008-0000-1500-00000F18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2166" name="Line 16">
          <a:extLst>
            <a:ext uri="{FF2B5EF4-FFF2-40B4-BE49-F238E27FC236}">
              <a16:creationId xmlns:a16="http://schemas.microsoft.com/office/drawing/2014/main" id="{00000000-0008-0000-1500-0000E619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2167" name="Line 17">
          <a:extLst>
            <a:ext uri="{FF2B5EF4-FFF2-40B4-BE49-F238E27FC236}">
              <a16:creationId xmlns:a16="http://schemas.microsoft.com/office/drawing/2014/main" id="{00000000-0008-0000-1500-0000E719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2168" name="Line 18">
          <a:extLst>
            <a:ext uri="{FF2B5EF4-FFF2-40B4-BE49-F238E27FC236}">
              <a16:creationId xmlns:a16="http://schemas.microsoft.com/office/drawing/2014/main" id="{00000000-0008-0000-1500-0000E819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2169" name="Line 19">
          <a:extLst>
            <a:ext uri="{FF2B5EF4-FFF2-40B4-BE49-F238E27FC236}">
              <a16:creationId xmlns:a16="http://schemas.microsoft.com/office/drawing/2014/main" id="{00000000-0008-0000-1500-0000E919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71700" name="Text Box 20">
          <a:extLst>
            <a:ext uri="{FF2B5EF4-FFF2-40B4-BE49-F238E27FC236}">
              <a16:creationId xmlns:a16="http://schemas.microsoft.com/office/drawing/2014/main" id="{00000000-0008-0000-1500-00001418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71701" name="Text Box 21">
          <a:extLst>
            <a:ext uri="{FF2B5EF4-FFF2-40B4-BE49-F238E27FC236}">
              <a16:creationId xmlns:a16="http://schemas.microsoft.com/office/drawing/2014/main" id="{00000000-0008-0000-1500-00001518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71702" name="Text Box 22">
          <a:extLst>
            <a:ext uri="{FF2B5EF4-FFF2-40B4-BE49-F238E27FC236}">
              <a16:creationId xmlns:a16="http://schemas.microsoft.com/office/drawing/2014/main" id="{00000000-0008-0000-1500-00001618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71703" name="Text Box 23">
          <a:extLst>
            <a:ext uri="{FF2B5EF4-FFF2-40B4-BE49-F238E27FC236}">
              <a16:creationId xmlns:a16="http://schemas.microsoft.com/office/drawing/2014/main" id="{00000000-0008-0000-1500-00001718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71704" name="Text Box 24">
          <a:extLst>
            <a:ext uri="{FF2B5EF4-FFF2-40B4-BE49-F238E27FC236}">
              <a16:creationId xmlns:a16="http://schemas.microsoft.com/office/drawing/2014/main" id="{00000000-0008-0000-1500-00001818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71705" name="Text Box 25">
          <a:extLst>
            <a:ext uri="{FF2B5EF4-FFF2-40B4-BE49-F238E27FC236}">
              <a16:creationId xmlns:a16="http://schemas.microsoft.com/office/drawing/2014/main" id="{00000000-0008-0000-1500-00001918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71706" name="Text Box 26">
          <a:extLst>
            <a:ext uri="{FF2B5EF4-FFF2-40B4-BE49-F238E27FC236}">
              <a16:creationId xmlns:a16="http://schemas.microsoft.com/office/drawing/2014/main" id="{00000000-0008-0000-1500-00001A18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71707" name="Text Box 27">
          <a:extLst>
            <a:ext uri="{FF2B5EF4-FFF2-40B4-BE49-F238E27FC236}">
              <a16:creationId xmlns:a16="http://schemas.microsoft.com/office/drawing/2014/main" id="{00000000-0008-0000-1500-00001B18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71708" name="Text Box 28">
          <a:extLst>
            <a:ext uri="{FF2B5EF4-FFF2-40B4-BE49-F238E27FC236}">
              <a16:creationId xmlns:a16="http://schemas.microsoft.com/office/drawing/2014/main" id="{00000000-0008-0000-1500-00001C18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71709" name="Text Box 29">
          <a:extLst>
            <a:ext uri="{FF2B5EF4-FFF2-40B4-BE49-F238E27FC236}">
              <a16:creationId xmlns:a16="http://schemas.microsoft.com/office/drawing/2014/main" id="{00000000-0008-0000-1500-00001D18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71710" name="Text Box 30">
          <a:extLst>
            <a:ext uri="{FF2B5EF4-FFF2-40B4-BE49-F238E27FC236}">
              <a16:creationId xmlns:a16="http://schemas.microsoft.com/office/drawing/2014/main" id="{00000000-0008-0000-1500-00001E18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71711" name="Text Box 31">
          <a:extLst>
            <a:ext uri="{FF2B5EF4-FFF2-40B4-BE49-F238E27FC236}">
              <a16:creationId xmlns:a16="http://schemas.microsoft.com/office/drawing/2014/main" id="{00000000-0008-0000-1500-00001F18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71712" name="Text Box 32">
          <a:extLst>
            <a:ext uri="{FF2B5EF4-FFF2-40B4-BE49-F238E27FC236}">
              <a16:creationId xmlns:a16="http://schemas.microsoft.com/office/drawing/2014/main" id="{00000000-0008-0000-1500-00002018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71713" name="Text Box 33">
          <a:extLst>
            <a:ext uri="{FF2B5EF4-FFF2-40B4-BE49-F238E27FC236}">
              <a16:creationId xmlns:a16="http://schemas.microsoft.com/office/drawing/2014/main" id="{00000000-0008-0000-1500-00002118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71714" name="Text Box 34">
          <a:extLst>
            <a:ext uri="{FF2B5EF4-FFF2-40B4-BE49-F238E27FC236}">
              <a16:creationId xmlns:a16="http://schemas.microsoft.com/office/drawing/2014/main" id="{00000000-0008-0000-1500-00002218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71715" name="Text Box 35">
          <a:extLst>
            <a:ext uri="{FF2B5EF4-FFF2-40B4-BE49-F238E27FC236}">
              <a16:creationId xmlns:a16="http://schemas.microsoft.com/office/drawing/2014/main" id="{00000000-0008-0000-1500-00002318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71716" name="Text Box 36">
          <a:extLst>
            <a:ext uri="{FF2B5EF4-FFF2-40B4-BE49-F238E27FC236}">
              <a16:creationId xmlns:a16="http://schemas.microsoft.com/office/drawing/2014/main" id="{00000000-0008-0000-1500-00002418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1717" name="Text Box 37">
          <a:extLst>
            <a:ext uri="{FF2B5EF4-FFF2-40B4-BE49-F238E27FC236}">
              <a16:creationId xmlns:a16="http://schemas.microsoft.com/office/drawing/2014/main" id="{00000000-0008-0000-1500-00002518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1718" name="Text Box 38">
          <a:extLst>
            <a:ext uri="{FF2B5EF4-FFF2-40B4-BE49-F238E27FC236}">
              <a16:creationId xmlns:a16="http://schemas.microsoft.com/office/drawing/2014/main" id="{00000000-0008-0000-1500-00002618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71719" name="Text Box 39">
          <a:extLst>
            <a:ext uri="{FF2B5EF4-FFF2-40B4-BE49-F238E27FC236}">
              <a16:creationId xmlns:a16="http://schemas.microsoft.com/office/drawing/2014/main" id="{00000000-0008-0000-1500-00002718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71720" name="Text Box 40">
          <a:extLst>
            <a:ext uri="{FF2B5EF4-FFF2-40B4-BE49-F238E27FC236}">
              <a16:creationId xmlns:a16="http://schemas.microsoft.com/office/drawing/2014/main" id="{00000000-0008-0000-1500-00002818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71721" name="Text Box 41">
          <a:extLst>
            <a:ext uri="{FF2B5EF4-FFF2-40B4-BE49-F238E27FC236}">
              <a16:creationId xmlns:a16="http://schemas.microsoft.com/office/drawing/2014/main" id="{00000000-0008-0000-1500-00002918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71722" name="Text Box 42">
          <a:extLst>
            <a:ext uri="{FF2B5EF4-FFF2-40B4-BE49-F238E27FC236}">
              <a16:creationId xmlns:a16="http://schemas.microsoft.com/office/drawing/2014/main" id="{00000000-0008-0000-1500-00002A18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1723" name="Text Box 43">
          <a:extLst>
            <a:ext uri="{FF2B5EF4-FFF2-40B4-BE49-F238E27FC236}">
              <a16:creationId xmlns:a16="http://schemas.microsoft.com/office/drawing/2014/main" id="{00000000-0008-0000-1500-00002B18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1724" name="Text Box 44">
          <a:extLst>
            <a:ext uri="{FF2B5EF4-FFF2-40B4-BE49-F238E27FC236}">
              <a16:creationId xmlns:a16="http://schemas.microsoft.com/office/drawing/2014/main" id="{00000000-0008-0000-1500-00002C18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1725" name="Text Box 45">
          <a:extLst>
            <a:ext uri="{FF2B5EF4-FFF2-40B4-BE49-F238E27FC236}">
              <a16:creationId xmlns:a16="http://schemas.microsoft.com/office/drawing/2014/main" id="{00000000-0008-0000-1500-00002D18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1726" name="Text Box 46">
          <a:extLst>
            <a:ext uri="{FF2B5EF4-FFF2-40B4-BE49-F238E27FC236}">
              <a16:creationId xmlns:a16="http://schemas.microsoft.com/office/drawing/2014/main" id="{00000000-0008-0000-1500-00002E18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71727" name="Text Box 47">
          <a:extLst>
            <a:ext uri="{FF2B5EF4-FFF2-40B4-BE49-F238E27FC236}">
              <a16:creationId xmlns:a16="http://schemas.microsoft.com/office/drawing/2014/main" id="{00000000-0008-0000-1500-00002F18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71728" name="Text Box 48">
          <a:extLst>
            <a:ext uri="{FF2B5EF4-FFF2-40B4-BE49-F238E27FC236}">
              <a16:creationId xmlns:a16="http://schemas.microsoft.com/office/drawing/2014/main" id="{00000000-0008-0000-1500-00003018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71729" name="Text Box 49">
          <a:extLst>
            <a:ext uri="{FF2B5EF4-FFF2-40B4-BE49-F238E27FC236}">
              <a16:creationId xmlns:a16="http://schemas.microsoft.com/office/drawing/2014/main" id="{00000000-0008-0000-1500-00003118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71730" name="Text Box 50">
          <a:extLst>
            <a:ext uri="{FF2B5EF4-FFF2-40B4-BE49-F238E27FC236}">
              <a16:creationId xmlns:a16="http://schemas.microsoft.com/office/drawing/2014/main" id="{00000000-0008-0000-1500-00003218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71731" name="Text Box 51">
          <a:extLst>
            <a:ext uri="{FF2B5EF4-FFF2-40B4-BE49-F238E27FC236}">
              <a16:creationId xmlns:a16="http://schemas.microsoft.com/office/drawing/2014/main" id="{00000000-0008-0000-1500-00003318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71732" name="Text Box 52">
          <a:extLst>
            <a:ext uri="{FF2B5EF4-FFF2-40B4-BE49-F238E27FC236}">
              <a16:creationId xmlns:a16="http://schemas.microsoft.com/office/drawing/2014/main" id="{00000000-0008-0000-1500-00003418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71733" name="Text Box 53">
          <a:extLst>
            <a:ext uri="{FF2B5EF4-FFF2-40B4-BE49-F238E27FC236}">
              <a16:creationId xmlns:a16="http://schemas.microsoft.com/office/drawing/2014/main" id="{00000000-0008-0000-1500-00003518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71734" name="Text Box 54">
          <a:extLst>
            <a:ext uri="{FF2B5EF4-FFF2-40B4-BE49-F238E27FC236}">
              <a16:creationId xmlns:a16="http://schemas.microsoft.com/office/drawing/2014/main" id="{00000000-0008-0000-1500-00003618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71735" name="Text Box 55">
          <a:extLst>
            <a:ext uri="{FF2B5EF4-FFF2-40B4-BE49-F238E27FC236}">
              <a16:creationId xmlns:a16="http://schemas.microsoft.com/office/drawing/2014/main" id="{00000000-0008-0000-1500-00003718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71736" name="Text Box 56">
          <a:extLst>
            <a:ext uri="{FF2B5EF4-FFF2-40B4-BE49-F238E27FC236}">
              <a16:creationId xmlns:a16="http://schemas.microsoft.com/office/drawing/2014/main" id="{00000000-0008-0000-1500-00003818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71737" name="Text Box 57">
          <a:extLst>
            <a:ext uri="{FF2B5EF4-FFF2-40B4-BE49-F238E27FC236}">
              <a16:creationId xmlns:a16="http://schemas.microsoft.com/office/drawing/2014/main" id="{00000000-0008-0000-1500-00003918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71738" name="Text Box 58">
          <a:extLst>
            <a:ext uri="{FF2B5EF4-FFF2-40B4-BE49-F238E27FC236}">
              <a16:creationId xmlns:a16="http://schemas.microsoft.com/office/drawing/2014/main" id="{00000000-0008-0000-1500-00003A18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71739" name="Text Box 59">
          <a:extLst>
            <a:ext uri="{FF2B5EF4-FFF2-40B4-BE49-F238E27FC236}">
              <a16:creationId xmlns:a16="http://schemas.microsoft.com/office/drawing/2014/main" id="{00000000-0008-0000-1500-00003B18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71740" name="Text Box 60">
          <a:extLst>
            <a:ext uri="{FF2B5EF4-FFF2-40B4-BE49-F238E27FC236}">
              <a16:creationId xmlns:a16="http://schemas.microsoft.com/office/drawing/2014/main" id="{00000000-0008-0000-1500-00003C18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71741" name="Text Box 61">
          <a:extLst>
            <a:ext uri="{FF2B5EF4-FFF2-40B4-BE49-F238E27FC236}">
              <a16:creationId xmlns:a16="http://schemas.microsoft.com/office/drawing/2014/main" id="{00000000-0008-0000-1500-00003D18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71742" name="Text Box 62">
          <a:extLst>
            <a:ext uri="{FF2B5EF4-FFF2-40B4-BE49-F238E27FC236}">
              <a16:creationId xmlns:a16="http://schemas.microsoft.com/office/drawing/2014/main" id="{00000000-0008-0000-1500-00003E18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71743" name="Text Box 63">
          <a:extLst>
            <a:ext uri="{FF2B5EF4-FFF2-40B4-BE49-F238E27FC236}">
              <a16:creationId xmlns:a16="http://schemas.microsoft.com/office/drawing/2014/main" id="{00000000-0008-0000-1500-00003F18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71744" name="Text Box 64">
          <a:extLst>
            <a:ext uri="{FF2B5EF4-FFF2-40B4-BE49-F238E27FC236}">
              <a16:creationId xmlns:a16="http://schemas.microsoft.com/office/drawing/2014/main" id="{00000000-0008-0000-1500-00004018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71745" name="Text Box 65">
          <a:extLst>
            <a:ext uri="{FF2B5EF4-FFF2-40B4-BE49-F238E27FC236}">
              <a16:creationId xmlns:a16="http://schemas.microsoft.com/office/drawing/2014/main" id="{00000000-0008-0000-1500-00004118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71746" name="Text Box 66">
          <a:extLst>
            <a:ext uri="{FF2B5EF4-FFF2-40B4-BE49-F238E27FC236}">
              <a16:creationId xmlns:a16="http://schemas.microsoft.com/office/drawing/2014/main" id="{00000000-0008-0000-1500-00004218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71747" name="Text Box 67">
          <a:extLst>
            <a:ext uri="{FF2B5EF4-FFF2-40B4-BE49-F238E27FC236}">
              <a16:creationId xmlns:a16="http://schemas.microsoft.com/office/drawing/2014/main" id="{00000000-0008-0000-1500-00004318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3175" name="Line 1">
          <a:extLst>
            <a:ext uri="{FF2B5EF4-FFF2-40B4-BE49-F238E27FC236}">
              <a16:creationId xmlns:a16="http://schemas.microsoft.com/office/drawing/2014/main" id="{00000000-0008-0000-1600-0000D71D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3176" name="Line 2">
          <a:extLst>
            <a:ext uri="{FF2B5EF4-FFF2-40B4-BE49-F238E27FC236}">
              <a16:creationId xmlns:a16="http://schemas.microsoft.com/office/drawing/2014/main" id="{00000000-0008-0000-1600-0000D81D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3177" name="Line 3">
          <a:extLst>
            <a:ext uri="{FF2B5EF4-FFF2-40B4-BE49-F238E27FC236}">
              <a16:creationId xmlns:a16="http://schemas.microsoft.com/office/drawing/2014/main" id="{00000000-0008-0000-1600-0000D91D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3178" name="Line 4">
          <a:extLst>
            <a:ext uri="{FF2B5EF4-FFF2-40B4-BE49-F238E27FC236}">
              <a16:creationId xmlns:a16="http://schemas.microsoft.com/office/drawing/2014/main" id="{00000000-0008-0000-1600-0000DA1D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72709" name="Text Box 5">
          <a:extLst>
            <a:ext uri="{FF2B5EF4-FFF2-40B4-BE49-F238E27FC236}">
              <a16:creationId xmlns:a16="http://schemas.microsoft.com/office/drawing/2014/main" id="{00000000-0008-0000-1600-0000051C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72710" name="Text Box 6">
          <a:extLst>
            <a:ext uri="{FF2B5EF4-FFF2-40B4-BE49-F238E27FC236}">
              <a16:creationId xmlns:a16="http://schemas.microsoft.com/office/drawing/2014/main" id="{00000000-0008-0000-1600-0000061C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3181" name="Line 7">
          <a:extLst>
            <a:ext uri="{FF2B5EF4-FFF2-40B4-BE49-F238E27FC236}">
              <a16:creationId xmlns:a16="http://schemas.microsoft.com/office/drawing/2014/main" id="{00000000-0008-0000-1600-0000DD1D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3182" name="Line 8">
          <a:extLst>
            <a:ext uri="{FF2B5EF4-FFF2-40B4-BE49-F238E27FC236}">
              <a16:creationId xmlns:a16="http://schemas.microsoft.com/office/drawing/2014/main" id="{00000000-0008-0000-1600-0000DE1D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3183" name="Line 9">
          <a:extLst>
            <a:ext uri="{FF2B5EF4-FFF2-40B4-BE49-F238E27FC236}">
              <a16:creationId xmlns:a16="http://schemas.microsoft.com/office/drawing/2014/main" id="{00000000-0008-0000-1600-0000DF1D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72714" name="Text Box 10">
          <a:extLst>
            <a:ext uri="{FF2B5EF4-FFF2-40B4-BE49-F238E27FC236}">
              <a16:creationId xmlns:a16="http://schemas.microsoft.com/office/drawing/2014/main" id="{00000000-0008-0000-1600-00000A1C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3185" name="Text Box 11">
          <a:extLst>
            <a:ext uri="{FF2B5EF4-FFF2-40B4-BE49-F238E27FC236}">
              <a16:creationId xmlns:a16="http://schemas.microsoft.com/office/drawing/2014/main" id="{00000000-0008-0000-1600-0000E11D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72716" name="Text Box 12">
          <a:extLst>
            <a:ext uri="{FF2B5EF4-FFF2-40B4-BE49-F238E27FC236}">
              <a16:creationId xmlns:a16="http://schemas.microsoft.com/office/drawing/2014/main" id="{00000000-0008-0000-1600-00000C1C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72717" name="Text Box 13">
          <a:extLst>
            <a:ext uri="{FF2B5EF4-FFF2-40B4-BE49-F238E27FC236}">
              <a16:creationId xmlns:a16="http://schemas.microsoft.com/office/drawing/2014/main" id="{00000000-0008-0000-1600-00000D1C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3188" name="Line 14">
          <a:extLst>
            <a:ext uri="{FF2B5EF4-FFF2-40B4-BE49-F238E27FC236}">
              <a16:creationId xmlns:a16="http://schemas.microsoft.com/office/drawing/2014/main" id="{00000000-0008-0000-1600-0000E41D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72719" name="Text Box 15">
          <a:extLst>
            <a:ext uri="{FF2B5EF4-FFF2-40B4-BE49-F238E27FC236}">
              <a16:creationId xmlns:a16="http://schemas.microsoft.com/office/drawing/2014/main" id="{00000000-0008-0000-1600-00000F1C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3190" name="Line 16">
          <a:extLst>
            <a:ext uri="{FF2B5EF4-FFF2-40B4-BE49-F238E27FC236}">
              <a16:creationId xmlns:a16="http://schemas.microsoft.com/office/drawing/2014/main" id="{00000000-0008-0000-1600-0000E61D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3191" name="Line 17">
          <a:extLst>
            <a:ext uri="{FF2B5EF4-FFF2-40B4-BE49-F238E27FC236}">
              <a16:creationId xmlns:a16="http://schemas.microsoft.com/office/drawing/2014/main" id="{00000000-0008-0000-1600-0000E71D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3192" name="Line 18">
          <a:extLst>
            <a:ext uri="{FF2B5EF4-FFF2-40B4-BE49-F238E27FC236}">
              <a16:creationId xmlns:a16="http://schemas.microsoft.com/office/drawing/2014/main" id="{00000000-0008-0000-1600-0000E81D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3193" name="Line 19">
          <a:extLst>
            <a:ext uri="{FF2B5EF4-FFF2-40B4-BE49-F238E27FC236}">
              <a16:creationId xmlns:a16="http://schemas.microsoft.com/office/drawing/2014/main" id="{00000000-0008-0000-1600-0000E91D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72724" name="Text Box 20">
          <a:extLst>
            <a:ext uri="{FF2B5EF4-FFF2-40B4-BE49-F238E27FC236}">
              <a16:creationId xmlns:a16="http://schemas.microsoft.com/office/drawing/2014/main" id="{00000000-0008-0000-1600-0000141C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72725" name="Text Box 21">
          <a:extLst>
            <a:ext uri="{FF2B5EF4-FFF2-40B4-BE49-F238E27FC236}">
              <a16:creationId xmlns:a16="http://schemas.microsoft.com/office/drawing/2014/main" id="{00000000-0008-0000-1600-0000151C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72726" name="Text Box 22">
          <a:extLst>
            <a:ext uri="{FF2B5EF4-FFF2-40B4-BE49-F238E27FC236}">
              <a16:creationId xmlns:a16="http://schemas.microsoft.com/office/drawing/2014/main" id="{00000000-0008-0000-1600-0000161C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72727" name="Text Box 23">
          <a:extLst>
            <a:ext uri="{FF2B5EF4-FFF2-40B4-BE49-F238E27FC236}">
              <a16:creationId xmlns:a16="http://schemas.microsoft.com/office/drawing/2014/main" id="{00000000-0008-0000-1600-0000171C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72728" name="Text Box 24">
          <a:extLst>
            <a:ext uri="{FF2B5EF4-FFF2-40B4-BE49-F238E27FC236}">
              <a16:creationId xmlns:a16="http://schemas.microsoft.com/office/drawing/2014/main" id="{00000000-0008-0000-1600-0000181C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72729" name="Text Box 25">
          <a:extLst>
            <a:ext uri="{FF2B5EF4-FFF2-40B4-BE49-F238E27FC236}">
              <a16:creationId xmlns:a16="http://schemas.microsoft.com/office/drawing/2014/main" id="{00000000-0008-0000-1600-0000191C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72730" name="Text Box 26">
          <a:extLst>
            <a:ext uri="{FF2B5EF4-FFF2-40B4-BE49-F238E27FC236}">
              <a16:creationId xmlns:a16="http://schemas.microsoft.com/office/drawing/2014/main" id="{00000000-0008-0000-1600-00001A1C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72731" name="Text Box 27">
          <a:extLst>
            <a:ext uri="{FF2B5EF4-FFF2-40B4-BE49-F238E27FC236}">
              <a16:creationId xmlns:a16="http://schemas.microsoft.com/office/drawing/2014/main" id="{00000000-0008-0000-1600-00001B1C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72732" name="Text Box 28">
          <a:extLst>
            <a:ext uri="{FF2B5EF4-FFF2-40B4-BE49-F238E27FC236}">
              <a16:creationId xmlns:a16="http://schemas.microsoft.com/office/drawing/2014/main" id="{00000000-0008-0000-1600-00001C1C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72733" name="Text Box 29">
          <a:extLst>
            <a:ext uri="{FF2B5EF4-FFF2-40B4-BE49-F238E27FC236}">
              <a16:creationId xmlns:a16="http://schemas.microsoft.com/office/drawing/2014/main" id="{00000000-0008-0000-1600-00001D1C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72734" name="Text Box 30">
          <a:extLst>
            <a:ext uri="{FF2B5EF4-FFF2-40B4-BE49-F238E27FC236}">
              <a16:creationId xmlns:a16="http://schemas.microsoft.com/office/drawing/2014/main" id="{00000000-0008-0000-1600-00001E1C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72735" name="Text Box 31">
          <a:extLst>
            <a:ext uri="{FF2B5EF4-FFF2-40B4-BE49-F238E27FC236}">
              <a16:creationId xmlns:a16="http://schemas.microsoft.com/office/drawing/2014/main" id="{00000000-0008-0000-1600-00001F1C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72736" name="Text Box 32">
          <a:extLst>
            <a:ext uri="{FF2B5EF4-FFF2-40B4-BE49-F238E27FC236}">
              <a16:creationId xmlns:a16="http://schemas.microsoft.com/office/drawing/2014/main" id="{00000000-0008-0000-1600-0000201C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72737" name="Text Box 33">
          <a:extLst>
            <a:ext uri="{FF2B5EF4-FFF2-40B4-BE49-F238E27FC236}">
              <a16:creationId xmlns:a16="http://schemas.microsoft.com/office/drawing/2014/main" id="{00000000-0008-0000-1600-0000211C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72738" name="Text Box 34">
          <a:extLst>
            <a:ext uri="{FF2B5EF4-FFF2-40B4-BE49-F238E27FC236}">
              <a16:creationId xmlns:a16="http://schemas.microsoft.com/office/drawing/2014/main" id="{00000000-0008-0000-1600-0000221C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72739" name="Text Box 35">
          <a:extLst>
            <a:ext uri="{FF2B5EF4-FFF2-40B4-BE49-F238E27FC236}">
              <a16:creationId xmlns:a16="http://schemas.microsoft.com/office/drawing/2014/main" id="{00000000-0008-0000-1600-0000231C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72740" name="Text Box 36">
          <a:extLst>
            <a:ext uri="{FF2B5EF4-FFF2-40B4-BE49-F238E27FC236}">
              <a16:creationId xmlns:a16="http://schemas.microsoft.com/office/drawing/2014/main" id="{00000000-0008-0000-1600-0000241C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2741" name="Text Box 37">
          <a:extLst>
            <a:ext uri="{FF2B5EF4-FFF2-40B4-BE49-F238E27FC236}">
              <a16:creationId xmlns:a16="http://schemas.microsoft.com/office/drawing/2014/main" id="{00000000-0008-0000-1600-0000251C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2742" name="Text Box 38">
          <a:extLst>
            <a:ext uri="{FF2B5EF4-FFF2-40B4-BE49-F238E27FC236}">
              <a16:creationId xmlns:a16="http://schemas.microsoft.com/office/drawing/2014/main" id="{00000000-0008-0000-1600-0000261C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72743" name="Text Box 39">
          <a:extLst>
            <a:ext uri="{FF2B5EF4-FFF2-40B4-BE49-F238E27FC236}">
              <a16:creationId xmlns:a16="http://schemas.microsoft.com/office/drawing/2014/main" id="{00000000-0008-0000-1600-0000271C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72744" name="Text Box 40">
          <a:extLst>
            <a:ext uri="{FF2B5EF4-FFF2-40B4-BE49-F238E27FC236}">
              <a16:creationId xmlns:a16="http://schemas.microsoft.com/office/drawing/2014/main" id="{00000000-0008-0000-1600-0000281C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72745" name="Text Box 41">
          <a:extLst>
            <a:ext uri="{FF2B5EF4-FFF2-40B4-BE49-F238E27FC236}">
              <a16:creationId xmlns:a16="http://schemas.microsoft.com/office/drawing/2014/main" id="{00000000-0008-0000-1600-0000291C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72746" name="Text Box 42">
          <a:extLst>
            <a:ext uri="{FF2B5EF4-FFF2-40B4-BE49-F238E27FC236}">
              <a16:creationId xmlns:a16="http://schemas.microsoft.com/office/drawing/2014/main" id="{00000000-0008-0000-1600-00002A1C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2747" name="Text Box 43">
          <a:extLst>
            <a:ext uri="{FF2B5EF4-FFF2-40B4-BE49-F238E27FC236}">
              <a16:creationId xmlns:a16="http://schemas.microsoft.com/office/drawing/2014/main" id="{00000000-0008-0000-1600-00002B1C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2748" name="Text Box 44">
          <a:extLst>
            <a:ext uri="{FF2B5EF4-FFF2-40B4-BE49-F238E27FC236}">
              <a16:creationId xmlns:a16="http://schemas.microsoft.com/office/drawing/2014/main" id="{00000000-0008-0000-1600-00002C1C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2749" name="Text Box 45">
          <a:extLst>
            <a:ext uri="{FF2B5EF4-FFF2-40B4-BE49-F238E27FC236}">
              <a16:creationId xmlns:a16="http://schemas.microsoft.com/office/drawing/2014/main" id="{00000000-0008-0000-1600-00002D1C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2750" name="Text Box 46">
          <a:extLst>
            <a:ext uri="{FF2B5EF4-FFF2-40B4-BE49-F238E27FC236}">
              <a16:creationId xmlns:a16="http://schemas.microsoft.com/office/drawing/2014/main" id="{00000000-0008-0000-1600-00002E1C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72751" name="Text Box 47">
          <a:extLst>
            <a:ext uri="{FF2B5EF4-FFF2-40B4-BE49-F238E27FC236}">
              <a16:creationId xmlns:a16="http://schemas.microsoft.com/office/drawing/2014/main" id="{00000000-0008-0000-1600-00002F1C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72752" name="Text Box 48">
          <a:extLst>
            <a:ext uri="{FF2B5EF4-FFF2-40B4-BE49-F238E27FC236}">
              <a16:creationId xmlns:a16="http://schemas.microsoft.com/office/drawing/2014/main" id="{00000000-0008-0000-1600-0000301C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72753" name="Text Box 49">
          <a:extLst>
            <a:ext uri="{FF2B5EF4-FFF2-40B4-BE49-F238E27FC236}">
              <a16:creationId xmlns:a16="http://schemas.microsoft.com/office/drawing/2014/main" id="{00000000-0008-0000-1600-0000311C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72754" name="Text Box 50">
          <a:extLst>
            <a:ext uri="{FF2B5EF4-FFF2-40B4-BE49-F238E27FC236}">
              <a16:creationId xmlns:a16="http://schemas.microsoft.com/office/drawing/2014/main" id="{00000000-0008-0000-1600-0000321C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72755" name="Text Box 51">
          <a:extLst>
            <a:ext uri="{FF2B5EF4-FFF2-40B4-BE49-F238E27FC236}">
              <a16:creationId xmlns:a16="http://schemas.microsoft.com/office/drawing/2014/main" id="{00000000-0008-0000-1600-0000331C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72756" name="Text Box 52">
          <a:extLst>
            <a:ext uri="{FF2B5EF4-FFF2-40B4-BE49-F238E27FC236}">
              <a16:creationId xmlns:a16="http://schemas.microsoft.com/office/drawing/2014/main" id="{00000000-0008-0000-1600-0000341C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72757" name="Text Box 53">
          <a:extLst>
            <a:ext uri="{FF2B5EF4-FFF2-40B4-BE49-F238E27FC236}">
              <a16:creationId xmlns:a16="http://schemas.microsoft.com/office/drawing/2014/main" id="{00000000-0008-0000-1600-0000351C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72758" name="Text Box 54">
          <a:extLst>
            <a:ext uri="{FF2B5EF4-FFF2-40B4-BE49-F238E27FC236}">
              <a16:creationId xmlns:a16="http://schemas.microsoft.com/office/drawing/2014/main" id="{00000000-0008-0000-1600-0000361C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72759" name="Text Box 55">
          <a:extLst>
            <a:ext uri="{FF2B5EF4-FFF2-40B4-BE49-F238E27FC236}">
              <a16:creationId xmlns:a16="http://schemas.microsoft.com/office/drawing/2014/main" id="{00000000-0008-0000-1600-0000371C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72760" name="Text Box 56">
          <a:extLst>
            <a:ext uri="{FF2B5EF4-FFF2-40B4-BE49-F238E27FC236}">
              <a16:creationId xmlns:a16="http://schemas.microsoft.com/office/drawing/2014/main" id="{00000000-0008-0000-1600-0000381C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72761" name="Text Box 57">
          <a:extLst>
            <a:ext uri="{FF2B5EF4-FFF2-40B4-BE49-F238E27FC236}">
              <a16:creationId xmlns:a16="http://schemas.microsoft.com/office/drawing/2014/main" id="{00000000-0008-0000-1600-0000391C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72762" name="Text Box 58">
          <a:extLst>
            <a:ext uri="{FF2B5EF4-FFF2-40B4-BE49-F238E27FC236}">
              <a16:creationId xmlns:a16="http://schemas.microsoft.com/office/drawing/2014/main" id="{00000000-0008-0000-1600-00003A1C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72763" name="Text Box 59">
          <a:extLst>
            <a:ext uri="{FF2B5EF4-FFF2-40B4-BE49-F238E27FC236}">
              <a16:creationId xmlns:a16="http://schemas.microsoft.com/office/drawing/2014/main" id="{00000000-0008-0000-1600-00003B1C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72764" name="Text Box 60">
          <a:extLst>
            <a:ext uri="{FF2B5EF4-FFF2-40B4-BE49-F238E27FC236}">
              <a16:creationId xmlns:a16="http://schemas.microsoft.com/office/drawing/2014/main" id="{00000000-0008-0000-1600-00003C1C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72765" name="Text Box 61">
          <a:extLst>
            <a:ext uri="{FF2B5EF4-FFF2-40B4-BE49-F238E27FC236}">
              <a16:creationId xmlns:a16="http://schemas.microsoft.com/office/drawing/2014/main" id="{00000000-0008-0000-1600-00003D1C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72766" name="Text Box 62">
          <a:extLst>
            <a:ext uri="{FF2B5EF4-FFF2-40B4-BE49-F238E27FC236}">
              <a16:creationId xmlns:a16="http://schemas.microsoft.com/office/drawing/2014/main" id="{00000000-0008-0000-1600-00003E1C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72767" name="Text Box 63">
          <a:extLst>
            <a:ext uri="{FF2B5EF4-FFF2-40B4-BE49-F238E27FC236}">
              <a16:creationId xmlns:a16="http://schemas.microsoft.com/office/drawing/2014/main" id="{00000000-0008-0000-1600-00003F1C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72768" name="Text Box 64">
          <a:extLst>
            <a:ext uri="{FF2B5EF4-FFF2-40B4-BE49-F238E27FC236}">
              <a16:creationId xmlns:a16="http://schemas.microsoft.com/office/drawing/2014/main" id="{00000000-0008-0000-1600-0000401C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72769" name="Text Box 65">
          <a:extLst>
            <a:ext uri="{FF2B5EF4-FFF2-40B4-BE49-F238E27FC236}">
              <a16:creationId xmlns:a16="http://schemas.microsoft.com/office/drawing/2014/main" id="{00000000-0008-0000-1600-0000411C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72770" name="Text Box 66">
          <a:extLst>
            <a:ext uri="{FF2B5EF4-FFF2-40B4-BE49-F238E27FC236}">
              <a16:creationId xmlns:a16="http://schemas.microsoft.com/office/drawing/2014/main" id="{00000000-0008-0000-1600-0000421C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72771" name="Text Box 67">
          <a:extLst>
            <a:ext uri="{FF2B5EF4-FFF2-40B4-BE49-F238E27FC236}">
              <a16:creationId xmlns:a16="http://schemas.microsoft.com/office/drawing/2014/main" id="{00000000-0008-0000-1600-0000431C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4199" name="Line 1">
          <a:extLst>
            <a:ext uri="{FF2B5EF4-FFF2-40B4-BE49-F238E27FC236}">
              <a16:creationId xmlns:a16="http://schemas.microsoft.com/office/drawing/2014/main" id="{00000000-0008-0000-1700-0000D721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4200" name="Line 2">
          <a:extLst>
            <a:ext uri="{FF2B5EF4-FFF2-40B4-BE49-F238E27FC236}">
              <a16:creationId xmlns:a16="http://schemas.microsoft.com/office/drawing/2014/main" id="{00000000-0008-0000-1700-0000D821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4201" name="Line 3">
          <a:extLst>
            <a:ext uri="{FF2B5EF4-FFF2-40B4-BE49-F238E27FC236}">
              <a16:creationId xmlns:a16="http://schemas.microsoft.com/office/drawing/2014/main" id="{00000000-0008-0000-1700-0000D921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4202" name="Line 4">
          <a:extLst>
            <a:ext uri="{FF2B5EF4-FFF2-40B4-BE49-F238E27FC236}">
              <a16:creationId xmlns:a16="http://schemas.microsoft.com/office/drawing/2014/main" id="{00000000-0008-0000-1700-0000DA21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73733" name="Text Box 5">
          <a:extLst>
            <a:ext uri="{FF2B5EF4-FFF2-40B4-BE49-F238E27FC236}">
              <a16:creationId xmlns:a16="http://schemas.microsoft.com/office/drawing/2014/main" id="{00000000-0008-0000-1700-00000520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73734" name="Text Box 6">
          <a:extLst>
            <a:ext uri="{FF2B5EF4-FFF2-40B4-BE49-F238E27FC236}">
              <a16:creationId xmlns:a16="http://schemas.microsoft.com/office/drawing/2014/main" id="{00000000-0008-0000-1700-00000620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4205" name="Line 7">
          <a:extLst>
            <a:ext uri="{FF2B5EF4-FFF2-40B4-BE49-F238E27FC236}">
              <a16:creationId xmlns:a16="http://schemas.microsoft.com/office/drawing/2014/main" id="{00000000-0008-0000-1700-0000DD21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4206" name="Line 8">
          <a:extLst>
            <a:ext uri="{FF2B5EF4-FFF2-40B4-BE49-F238E27FC236}">
              <a16:creationId xmlns:a16="http://schemas.microsoft.com/office/drawing/2014/main" id="{00000000-0008-0000-1700-0000DE21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4207" name="Line 9">
          <a:extLst>
            <a:ext uri="{FF2B5EF4-FFF2-40B4-BE49-F238E27FC236}">
              <a16:creationId xmlns:a16="http://schemas.microsoft.com/office/drawing/2014/main" id="{00000000-0008-0000-1700-0000DF21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73738" name="Text Box 10">
          <a:extLst>
            <a:ext uri="{FF2B5EF4-FFF2-40B4-BE49-F238E27FC236}">
              <a16:creationId xmlns:a16="http://schemas.microsoft.com/office/drawing/2014/main" id="{00000000-0008-0000-1700-00000A20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4209" name="Text Box 11">
          <a:extLst>
            <a:ext uri="{FF2B5EF4-FFF2-40B4-BE49-F238E27FC236}">
              <a16:creationId xmlns:a16="http://schemas.microsoft.com/office/drawing/2014/main" id="{00000000-0008-0000-1700-0000E121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73740" name="Text Box 12">
          <a:extLst>
            <a:ext uri="{FF2B5EF4-FFF2-40B4-BE49-F238E27FC236}">
              <a16:creationId xmlns:a16="http://schemas.microsoft.com/office/drawing/2014/main" id="{00000000-0008-0000-1700-00000C20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73741" name="Text Box 13">
          <a:extLst>
            <a:ext uri="{FF2B5EF4-FFF2-40B4-BE49-F238E27FC236}">
              <a16:creationId xmlns:a16="http://schemas.microsoft.com/office/drawing/2014/main" id="{00000000-0008-0000-1700-00000D20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4212" name="Line 14">
          <a:extLst>
            <a:ext uri="{FF2B5EF4-FFF2-40B4-BE49-F238E27FC236}">
              <a16:creationId xmlns:a16="http://schemas.microsoft.com/office/drawing/2014/main" id="{00000000-0008-0000-1700-0000E421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73743" name="Text Box 15">
          <a:extLst>
            <a:ext uri="{FF2B5EF4-FFF2-40B4-BE49-F238E27FC236}">
              <a16:creationId xmlns:a16="http://schemas.microsoft.com/office/drawing/2014/main" id="{00000000-0008-0000-1700-00000F20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4214" name="Line 16">
          <a:extLst>
            <a:ext uri="{FF2B5EF4-FFF2-40B4-BE49-F238E27FC236}">
              <a16:creationId xmlns:a16="http://schemas.microsoft.com/office/drawing/2014/main" id="{00000000-0008-0000-1700-0000E621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4215" name="Line 17">
          <a:extLst>
            <a:ext uri="{FF2B5EF4-FFF2-40B4-BE49-F238E27FC236}">
              <a16:creationId xmlns:a16="http://schemas.microsoft.com/office/drawing/2014/main" id="{00000000-0008-0000-1700-0000E721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4216" name="Line 18">
          <a:extLst>
            <a:ext uri="{FF2B5EF4-FFF2-40B4-BE49-F238E27FC236}">
              <a16:creationId xmlns:a16="http://schemas.microsoft.com/office/drawing/2014/main" id="{00000000-0008-0000-1700-0000E821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4217" name="Line 19">
          <a:extLst>
            <a:ext uri="{FF2B5EF4-FFF2-40B4-BE49-F238E27FC236}">
              <a16:creationId xmlns:a16="http://schemas.microsoft.com/office/drawing/2014/main" id="{00000000-0008-0000-1700-0000E921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73748" name="Text Box 20">
          <a:extLst>
            <a:ext uri="{FF2B5EF4-FFF2-40B4-BE49-F238E27FC236}">
              <a16:creationId xmlns:a16="http://schemas.microsoft.com/office/drawing/2014/main" id="{00000000-0008-0000-1700-00001420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73749" name="Text Box 21">
          <a:extLst>
            <a:ext uri="{FF2B5EF4-FFF2-40B4-BE49-F238E27FC236}">
              <a16:creationId xmlns:a16="http://schemas.microsoft.com/office/drawing/2014/main" id="{00000000-0008-0000-1700-00001520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73750" name="Text Box 22">
          <a:extLst>
            <a:ext uri="{FF2B5EF4-FFF2-40B4-BE49-F238E27FC236}">
              <a16:creationId xmlns:a16="http://schemas.microsoft.com/office/drawing/2014/main" id="{00000000-0008-0000-1700-00001620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73751" name="Text Box 23">
          <a:extLst>
            <a:ext uri="{FF2B5EF4-FFF2-40B4-BE49-F238E27FC236}">
              <a16:creationId xmlns:a16="http://schemas.microsoft.com/office/drawing/2014/main" id="{00000000-0008-0000-1700-00001720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73752" name="Text Box 24">
          <a:extLst>
            <a:ext uri="{FF2B5EF4-FFF2-40B4-BE49-F238E27FC236}">
              <a16:creationId xmlns:a16="http://schemas.microsoft.com/office/drawing/2014/main" id="{00000000-0008-0000-1700-00001820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73753" name="Text Box 25">
          <a:extLst>
            <a:ext uri="{FF2B5EF4-FFF2-40B4-BE49-F238E27FC236}">
              <a16:creationId xmlns:a16="http://schemas.microsoft.com/office/drawing/2014/main" id="{00000000-0008-0000-1700-00001920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73754" name="Text Box 26">
          <a:extLst>
            <a:ext uri="{FF2B5EF4-FFF2-40B4-BE49-F238E27FC236}">
              <a16:creationId xmlns:a16="http://schemas.microsoft.com/office/drawing/2014/main" id="{00000000-0008-0000-1700-00001A20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73755" name="Text Box 27">
          <a:extLst>
            <a:ext uri="{FF2B5EF4-FFF2-40B4-BE49-F238E27FC236}">
              <a16:creationId xmlns:a16="http://schemas.microsoft.com/office/drawing/2014/main" id="{00000000-0008-0000-1700-00001B20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73756" name="Text Box 28">
          <a:extLst>
            <a:ext uri="{FF2B5EF4-FFF2-40B4-BE49-F238E27FC236}">
              <a16:creationId xmlns:a16="http://schemas.microsoft.com/office/drawing/2014/main" id="{00000000-0008-0000-1700-00001C20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73757" name="Text Box 29">
          <a:extLst>
            <a:ext uri="{FF2B5EF4-FFF2-40B4-BE49-F238E27FC236}">
              <a16:creationId xmlns:a16="http://schemas.microsoft.com/office/drawing/2014/main" id="{00000000-0008-0000-1700-00001D20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73758" name="Text Box 30">
          <a:extLst>
            <a:ext uri="{FF2B5EF4-FFF2-40B4-BE49-F238E27FC236}">
              <a16:creationId xmlns:a16="http://schemas.microsoft.com/office/drawing/2014/main" id="{00000000-0008-0000-1700-00001E20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73759" name="Text Box 31">
          <a:extLst>
            <a:ext uri="{FF2B5EF4-FFF2-40B4-BE49-F238E27FC236}">
              <a16:creationId xmlns:a16="http://schemas.microsoft.com/office/drawing/2014/main" id="{00000000-0008-0000-1700-00001F20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73760" name="Text Box 32">
          <a:extLst>
            <a:ext uri="{FF2B5EF4-FFF2-40B4-BE49-F238E27FC236}">
              <a16:creationId xmlns:a16="http://schemas.microsoft.com/office/drawing/2014/main" id="{00000000-0008-0000-1700-00002020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73761" name="Text Box 33">
          <a:extLst>
            <a:ext uri="{FF2B5EF4-FFF2-40B4-BE49-F238E27FC236}">
              <a16:creationId xmlns:a16="http://schemas.microsoft.com/office/drawing/2014/main" id="{00000000-0008-0000-1700-00002120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73762" name="Text Box 34">
          <a:extLst>
            <a:ext uri="{FF2B5EF4-FFF2-40B4-BE49-F238E27FC236}">
              <a16:creationId xmlns:a16="http://schemas.microsoft.com/office/drawing/2014/main" id="{00000000-0008-0000-1700-00002220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73763" name="Text Box 35">
          <a:extLst>
            <a:ext uri="{FF2B5EF4-FFF2-40B4-BE49-F238E27FC236}">
              <a16:creationId xmlns:a16="http://schemas.microsoft.com/office/drawing/2014/main" id="{00000000-0008-0000-1700-00002320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73764" name="Text Box 36">
          <a:extLst>
            <a:ext uri="{FF2B5EF4-FFF2-40B4-BE49-F238E27FC236}">
              <a16:creationId xmlns:a16="http://schemas.microsoft.com/office/drawing/2014/main" id="{00000000-0008-0000-1700-00002420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3765" name="Text Box 37">
          <a:extLst>
            <a:ext uri="{FF2B5EF4-FFF2-40B4-BE49-F238E27FC236}">
              <a16:creationId xmlns:a16="http://schemas.microsoft.com/office/drawing/2014/main" id="{00000000-0008-0000-1700-00002520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3766" name="Text Box 38">
          <a:extLst>
            <a:ext uri="{FF2B5EF4-FFF2-40B4-BE49-F238E27FC236}">
              <a16:creationId xmlns:a16="http://schemas.microsoft.com/office/drawing/2014/main" id="{00000000-0008-0000-1700-00002620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73767" name="Text Box 39">
          <a:extLst>
            <a:ext uri="{FF2B5EF4-FFF2-40B4-BE49-F238E27FC236}">
              <a16:creationId xmlns:a16="http://schemas.microsoft.com/office/drawing/2014/main" id="{00000000-0008-0000-1700-00002720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73768" name="Text Box 40">
          <a:extLst>
            <a:ext uri="{FF2B5EF4-FFF2-40B4-BE49-F238E27FC236}">
              <a16:creationId xmlns:a16="http://schemas.microsoft.com/office/drawing/2014/main" id="{00000000-0008-0000-1700-00002820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73769" name="Text Box 41">
          <a:extLst>
            <a:ext uri="{FF2B5EF4-FFF2-40B4-BE49-F238E27FC236}">
              <a16:creationId xmlns:a16="http://schemas.microsoft.com/office/drawing/2014/main" id="{00000000-0008-0000-1700-00002920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73770" name="Text Box 42">
          <a:extLst>
            <a:ext uri="{FF2B5EF4-FFF2-40B4-BE49-F238E27FC236}">
              <a16:creationId xmlns:a16="http://schemas.microsoft.com/office/drawing/2014/main" id="{00000000-0008-0000-1700-00002A20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3771" name="Text Box 43">
          <a:extLst>
            <a:ext uri="{FF2B5EF4-FFF2-40B4-BE49-F238E27FC236}">
              <a16:creationId xmlns:a16="http://schemas.microsoft.com/office/drawing/2014/main" id="{00000000-0008-0000-1700-00002B20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3772" name="Text Box 44">
          <a:extLst>
            <a:ext uri="{FF2B5EF4-FFF2-40B4-BE49-F238E27FC236}">
              <a16:creationId xmlns:a16="http://schemas.microsoft.com/office/drawing/2014/main" id="{00000000-0008-0000-1700-00002C20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3773" name="Text Box 45">
          <a:extLst>
            <a:ext uri="{FF2B5EF4-FFF2-40B4-BE49-F238E27FC236}">
              <a16:creationId xmlns:a16="http://schemas.microsoft.com/office/drawing/2014/main" id="{00000000-0008-0000-1700-00002D20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3774" name="Text Box 46">
          <a:extLst>
            <a:ext uri="{FF2B5EF4-FFF2-40B4-BE49-F238E27FC236}">
              <a16:creationId xmlns:a16="http://schemas.microsoft.com/office/drawing/2014/main" id="{00000000-0008-0000-1700-00002E20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73775" name="Text Box 47">
          <a:extLst>
            <a:ext uri="{FF2B5EF4-FFF2-40B4-BE49-F238E27FC236}">
              <a16:creationId xmlns:a16="http://schemas.microsoft.com/office/drawing/2014/main" id="{00000000-0008-0000-1700-00002F20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73776" name="Text Box 48">
          <a:extLst>
            <a:ext uri="{FF2B5EF4-FFF2-40B4-BE49-F238E27FC236}">
              <a16:creationId xmlns:a16="http://schemas.microsoft.com/office/drawing/2014/main" id="{00000000-0008-0000-1700-00003020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73777" name="Text Box 49">
          <a:extLst>
            <a:ext uri="{FF2B5EF4-FFF2-40B4-BE49-F238E27FC236}">
              <a16:creationId xmlns:a16="http://schemas.microsoft.com/office/drawing/2014/main" id="{00000000-0008-0000-1700-00003120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73778" name="Text Box 50">
          <a:extLst>
            <a:ext uri="{FF2B5EF4-FFF2-40B4-BE49-F238E27FC236}">
              <a16:creationId xmlns:a16="http://schemas.microsoft.com/office/drawing/2014/main" id="{00000000-0008-0000-1700-00003220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73779" name="Text Box 51">
          <a:extLst>
            <a:ext uri="{FF2B5EF4-FFF2-40B4-BE49-F238E27FC236}">
              <a16:creationId xmlns:a16="http://schemas.microsoft.com/office/drawing/2014/main" id="{00000000-0008-0000-1700-00003320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73780" name="Text Box 52">
          <a:extLst>
            <a:ext uri="{FF2B5EF4-FFF2-40B4-BE49-F238E27FC236}">
              <a16:creationId xmlns:a16="http://schemas.microsoft.com/office/drawing/2014/main" id="{00000000-0008-0000-1700-00003420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73781" name="Text Box 53">
          <a:extLst>
            <a:ext uri="{FF2B5EF4-FFF2-40B4-BE49-F238E27FC236}">
              <a16:creationId xmlns:a16="http://schemas.microsoft.com/office/drawing/2014/main" id="{00000000-0008-0000-1700-00003520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73782" name="Text Box 54">
          <a:extLst>
            <a:ext uri="{FF2B5EF4-FFF2-40B4-BE49-F238E27FC236}">
              <a16:creationId xmlns:a16="http://schemas.microsoft.com/office/drawing/2014/main" id="{00000000-0008-0000-1700-00003620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73783" name="Text Box 55">
          <a:extLst>
            <a:ext uri="{FF2B5EF4-FFF2-40B4-BE49-F238E27FC236}">
              <a16:creationId xmlns:a16="http://schemas.microsoft.com/office/drawing/2014/main" id="{00000000-0008-0000-1700-00003720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73784" name="Text Box 56">
          <a:extLst>
            <a:ext uri="{FF2B5EF4-FFF2-40B4-BE49-F238E27FC236}">
              <a16:creationId xmlns:a16="http://schemas.microsoft.com/office/drawing/2014/main" id="{00000000-0008-0000-1700-00003820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73785" name="Text Box 57">
          <a:extLst>
            <a:ext uri="{FF2B5EF4-FFF2-40B4-BE49-F238E27FC236}">
              <a16:creationId xmlns:a16="http://schemas.microsoft.com/office/drawing/2014/main" id="{00000000-0008-0000-1700-00003920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73786" name="Text Box 58">
          <a:extLst>
            <a:ext uri="{FF2B5EF4-FFF2-40B4-BE49-F238E27FC236}">
              <a16:creationId xmlns:a16="http://schemas.microsoft.com/office/drawing/2014/main" id="{00000000-0008-0000-1700-00003A20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73787" name="Text Box 59">
          <a:extLst>
            <a:ext uri="{FF2B5EF4-FFF2-40B4-BE49-F238E27FC236}">
              <a16:creationId xmlns:a16="http://schemas.microsoft.com/office/drawing/2014/main" id="{00000000-0008-0000-1700-00003B20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73788" name="Text Box 60">
          <a:extLst>
            <a:ext uri="{FF2B5EF4-FFF2-40B4-BE49-F238E27FC236}">
              <a16:creationId xmlns:a16="http://schemas.microsoft.com/office/drawing/2014/main" id="{00000000-0008-0000-1700-00003C20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73789" name="Text Box 61">
          <a:extLst>
            <a:ext uri="{FF2B5EF4-FFF2-40B4-BE49-F238E27FC236}">
              <a16:creationId xmlns:a16="http://schemas.microsoft.com/office/drawing/2014/main" id="{00000000-0008-0000-1700-00003D20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73790" name="Text Box 62">
          <a:extLst>
            <a:ext uri="{FF2B5EF4-FFF2-40B4-BE49-F238E27FC236}">
              <a16:creationId xmlns:a16="http://schemas.microsoft.com/office/drawing/2014/main" id="{00000000-0008-0000-1700-00003E20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73791" name="Text Box 63">
          <a:extLst>
            <a:ext uri="{FF2B5EF4-FFF2-40B4-BE49-F238E27FC236}">
              <a16:creationId xmlns:a16="http://schemas.microsoft.com/office/drawing/2014/main" id="{00000000-0008-0000-1700-00003F20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73792" name="Text Box 64">
          <a:extLst>
            <a:ext uri="{FF2B5EF4-FFF2-40B4-BE49-F238E27FC236}">
              <a16:creationId xmlns:a16="http://schemas.microsoft.com/office/drawing/2014/main" id="{00000000-0008-0000-1700-00004020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73793" name="Text Box 65">
          <a:extLst>
            <a:ext uri="{FF2B5EF4-FFF2-40B4-BE49-F238E27FC236}">
              <a16:creationId xmlns:a16="http://schemas.microsoft.com/office/drawing/2014/main" id="{00000000-0008-0000-1700-00004120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73794" name="Text Box 66">
          <a:extLst>
            <a:ext uri="{FF2B5EF4-FFF2-40B4-BE49-F238E27FC236}">
              <a16:creationId xmlns:a16="http://schemas.microsoft.com/office/drawing/2014/main" id="{00000000-0008-0000-1700-00004220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73795" name="Text Box 67">
          <a:extLst>
            <a:ext uri="{FF2B5EF4-FFF2-40B4-BE49-F238E27FC236}">
              <a16:creationId xmlns:a16="http://schemas.microsoft.com/office/drawing/2014/main" id="{00000000-0008-0000-1700-00004320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5223" name="Line 1">
          <a:extLst>
            <a:ext uri="{FF2B5EF4-FFF2-40B4-BE49-F238E27FC236}">
              <a16:creationId xmlns:a16="http://schemas.microsoft.com/office/drawing/2014/main" id="{00000000-0008-0000-1800-0000D725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5224" name="Line 2">
          <a:extLst>
            <a:ext uri="{FF2B5EF4-FFF2-40B4-BE49-F238E27FC236}">
              <a16:creationId xmlns:a16="http://schemas.microsoft.com/office/drawing/2014/main" id="{00000000-0008-0000-1800-0000D825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5225" name="Line 3">
          <a:extLst>
            <a:ext uri="{FF2B5EF4-FFF2-40B4-BE49-F238E27FC236}">
              <a16:creationId xmlns:a16="http://schemas.microsoft.com/office/drawing/2014/main" id="{00000000-0008-0000-1800-0000D925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5226" name="Line 4">
          <a:extLst>
            <a:ext uri="{FF2B5EF4-FFF2-40B4-BE49-F238E27FC236}">
              <a16:creationId xmlns:a16="http://schemas.microsoft.com/office/drawing/2014/main" id="{00000000-0008-0000-1800-0000DA25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74757" name="Text Box 5">
          <a:extLst>
            <a:ext uri="{FF2B5EF4-FFF2-40B4-BE49-F238E27FC236}">
              <a16:creationId xmlns:a16="http://schemas.microsoft.com/office/drawing/2014/main" id="{00000000-0008-0000-1800-00000524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74758" name="Text Box 6">
          <a:extLst>
            <a:ext uri="{FF2B5EF4-FFF2-40B4-BE49-F238E27FC236}">
              <a16:creationId xmlns:a16="http://schemas.microsoft.com/office/drawing/2014/main" id="{00000000-0008-0000-1800-00000624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5229" name="Line 7">
          <a:extLst>
            <a:ext uri="{FF2B5EF4-FFF2-40B4-BE49-F238E27FC236}">
              <a16:creationId xmlns:a16="http://schemas.microsoft.com/office/drawing/2014/main" id="{00000000-0008-0000-1800-0000DD25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5230" name="Line 8">
          <a:extLst>
            <a:ext uri="{FF2B5EF4-FFF2-40B4-BE49-F238E27FC236}">
              <a16:creationId xmlns:a16="http://schemas.microsoft.com/office/drawing/2014/main" id="{00000000-0008-0000-1800-0000DE25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5231" name="Line 9">
          <a:extLst>
            <a:ext uri="{FF2B5EF4-FFF2-40B4-BE49-F238E27FC236}">
              <a16:creationId xmlns:a16="http://schemas.microsoft.com/office/drawing/2014/main" id="{00000000-0008-0000-1800-0000DF25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74762" name="Text Box 10">
          <a:extLst>
            <a:ext uri="{FF2B5EF4-FFF2-40B4-BE49-F238E27FC236}">
              <a16:creationId xmlns:a16="http://schemas.microsoft.com/office/drawing/2014/main" id="{00000000-0008-0000-1800-00000A24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5233" name="Text Box 11">
          <a:extLst>
            <a:ext uri="{FF2B5EF4-FFF2-40B4-BE49-F238E27FC236}">
              <a16:creationId xmlns:a16="http://schemas.microsoft.com/office/drawing/2014/main" id="{00000000-0008-0000-1800-0000E125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74764" name="Text Box 12">
          <a:extLst>
            <a:ext uri="{FF2B5EF4-FFF2-40B4-BE49-F238E27FC236}">
              <a16:creationId xmlns:a16="http://schemas.microsoft.com/office/drawing/2014/main" id="{00000000-0008-0000-1800-00000C24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74765" name="Text Box 13">
          <a:extLst>
            <a:ext uri="{FF2B5EF4-FFF2-40B4-BE49-F238E27FC236}">
              <a16:creationId xmlns:a16="http://schemas.microsoft.com/office/drawing/2014/main" id="{00000000-0008-0000-1800-00000D24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5236" name="Line 14">
          <a:extLst>
            <a:ext uri="{FF2B5EF4-FFF2-40B4-BE49-F238E27FC236}">
              <a16:creationId xmlns:a16="http://schemas.microsoft.com/office/drawing/2014/main" id="{00000000-0008-0000-1800-0000E425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74767" name="Text Box 15">
          <a:extLst>
            <a:ext uri="{FF2B5EF4-FFF2-40B4-BE49-F238E27FC236}">
              <a16:creationId xmlns:a16="http://schemas.microsoft.com/office/drawing/2014/main" id="{00000000-0008-0000-1800-00000F24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5238" name="Line 16">
          <a:extLst>
            <a:ext uri="{FF2B5EF4-FFF2-40B4-BE49-F238E27FC236}">
              <a16:creationId xmlns:a16="http://schemas.microsoft.com/office/drawing/2014/main" id="{00000000-0008-0000-1800-0000E625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5239" name="Line 17">
          <a:extLst>
            <a:ext uri="{FF2B5EF4-FFF2-40B4-BE49-F238E27FC236}">
              <a16:creationId xmlns:a16="http://schemas.microsoft.com/office/drawing/2014/main" id="{00000000-0008-0000-1800-0000E725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5240" name="Line 18">
          <a:extLst>
            <a:ext uri="{FF2B5EF4-FFF2-40B4-BE49-F238E27FC236}">
              <a16:creationId xmlns:a16="http://schemas.microsoft.com/office/drawing/2014/main" id="{00000000-0008-0000-1800-0000E825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5241" name="Line 19">
          <a:extLst>
            <a:ext uri="{FF2B5EF4-FFF2-40B4-BE49-F238E27FC236}">
              <a16:creationId xmlns:a16="http://schemas.microsoft.com/office/drawing/2014/main" id="{00000000-0008-0000-1800-0000E925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74772" name="Text Box 20">
          <a:extLst>
            <a:ext uri="{FF2B5EF4-FFF2-40B4-BE49-F238E27FC236}">
              <a16:creationId xmlns:a16="http://schemas.microsoft.com/office/drawing/2014/main" id="{00000000-0008-0000-1800-00001424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74773" name="Text Box 21">
          <a:extLst>
            <a:ext uri="{FF2B5EF4-FFF2-40B4-BE49-F238E27FC236}">
              <a16:creationId xmlns:a16="http://schemas.microsoft.com/office/drawing/2014/main" id="{00000000-0008-0000-1800-00001524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74774" name="Text Box 22">
          <a:extLst>
            <a:ext uri="{FF2B5EF4-FFF2-40B4-BE49-F238E27FC236}">
              <a16:creationId xmlns:a16="http://schemas.microsoft.com/office/drawing/2014/main" id="{00000000-0008-0000-1800-00001624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74775" name="Text Box 23">
          <a:extLst>
            <a:ext uri="{FF2B5EF4-FFF2-40B4-BE49-F238E27FC236}">
              <a16:creationId xmlns:a16="http://schemas.microsoft.com/office/drawing/2014/main" id="{00000000-0008-0000-1800-00001724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74776" name="Text Box 24">
          <a:extLst>
            <a:ext uri="{FF2B5EF4-FFF2-40B4-BE49-F238E27FC236}">
              <a16:creationId xmlns:a16="http://schemas.microsoft.com/office/drawing/2014/main" id="{00000000-0008-0000-1800-00001824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74777" name="Text Box 25">
          <a:extLst>
            <a:ext uri="{FF2B5EF4-FFF2-40B4-BE49-F238E27FC236}">
              <a16:creationId xmlns:a16="http://schemas.microsoft.com/office/drawing/2014/main" id="{00000000-0008-0000-1800-00001924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74778" name="Text Box 26">
          <a:extLst>
            <a:ext uri="{FF2B5EF4-FFF2-40B4-BE49-F238E27FC236}">
              <a16:creationId xmlns:a16="http://schemas.microsoft.com/office/drawing/2014/main" id="{00000000-0008-0000-1800-00001A24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74779" name="Text Box 27">
          <a:extLst>
            <a:ext uri="{FF2B5EF4-FFF2-40B4-BE49-F238E27FC236}">
              <a16:creationId xmlns:a16="http://schemas.microsoft.com/office/drawing/2014/main" id="{00000000-0008-0000-1800-00001B24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74780" name="Text Box 28">
          <a:extLst>
            <a:ext uri="{FF2B5EF4-FFF2-40B4-BE49-F238E27FC236}">
              <a16:creationId xmlns:a16="http://schemas.microsoft.com/office/drawing/2014/main" id="{00000000-0008-0000-1800-00001C24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74781" name="Text Box 29">
          <a:extLst>
            <a:ext uri="{FF2B5EF4-FFF2-40B4-BE49-F238E27FC236}">
              <a16:creationId xmlns:a16="http://schemas.microsoft.com/office/drawing/2014/main" id="{00000000-0008-0000-1800-00001D24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74782" name="Text Box 30">
          <a:extLst>
            <a:ext uri="{FF2B5EF4-FFF2-40B4-BE49-F238E27FC236}">
              <a16:creationId xmlns:a16="http://schemas.microsoft.com/office/drawing/2014/main" id="{00000000-0008-0000-1800-00001E24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74783" name="Text Box 31">
          <a:extLst>
            <a:ext uri="{FF2B5EF4-FFF2-40B4-BE49-F238E27FC236}">
              <a16:creationId xmlns:a16="http://schemas.microsoft.com/office/drawing/2014/main" id="{00000000-0008-0000-1800-00001F24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74784" name="Text Box 32">
          <a:extLst>
            <a:ext uri="{FF2B5EF4-FFF2-40B4-BE49-F238E27FC236}">
              <a16:creationId xmlns:a16="http://schemas.microsoft.com/office/drawing/2014/main" id="{00000000-0008-0000-1800-00002024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74785" name="Text Box 33">
          <a:extLst>
            <a:ext uri="{FF2B5EF4-FFF2-40B4-BE49-F238E27FC236}">
              <a16:creationId xmlns:a16="http://schemas.microsoft.com/office/drawing/2014/main" id="{00000000-0008-0000-1800-00002124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74786" name="Text Box 34">
          <a:extLst>
            <a:ext uri="{FF2B5EF4-FFF2-40B4-BE49-F238E27FC236}">
              <a16:creationId xmlns:a16="http://schemas.microsoft.com/office/drawing/2014/main" id="{00000000-0008-0000-1800-00002224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74787" name="Text Box 35">
          <a:extLst>
            <a:ext uri="{FF2B5EF4-FFF2-40B4-BE49-F238E27FC236}">
              <a16:creationId xmlns:a16="http://schemas.microsoft.com/office/drawing/2014/main" id="{00000000-0008-0000-1800-00002324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74788" name="Text Box 36">
          <a:extLst>
            <a:ext uri="{FF2B5EF4-FFF2-40B4-BE49-F238E27FC236}">
              <a16:creationId xmlns:a16="http://schemas.microsoft.com/office/drawing/2014/main" id="{00000000-0008-0000-1800-00002424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4789" name="Text Box 37">
          <a:extLst>
            <a:ext uri="{FF2B5EF4-FFF2-40B4-BE49-F238E27FC236}">
              <a16:creationId xmlns:a16="http://schemas.microsoft.com/office/drawing/2014/main" id="{00000000-0008-0000-1800-00002524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4790" name="Text Box 38">
          <a:extLst>
            <a:ext uri="{FF2B5EF4-FFF2-40B4-BE49-F238E27FC236}">
              <a16:creationId xmlns:a16="http://schemas.microsoft.com/office/drawing/2014/main" id="{00000000-0008-0000-1800-00002624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74791" name="Text Box 39">
          <a:extLst>
            <a:ext uri="{FF2B5EF4-FFF2-40B4-BE49-F238E27FC236}">
              <a16:creationId xmlns:a16="http://schemas.microsoft.com/office/drawing/2014/main" id="{00000000-0008-0000-1800-00002724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74792" name="Text Box 40">
          <a:extLst>
            <a:ext uri="{FF2B5EF4-FFF2-40B4-BE49-F238E27FC236}">
              <a16:creationId xmlns:a16="http://schemas.microsoft.com/office/drawing/2014/main" id="{00000000-0008-0000-1800-00002824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74793" name="Text Box 41">
          <a:extLst>
            <a:ext uri="{FF2B5EF4-FFF2-40B4-BE49-F238E27FC236}">
              <a16:creationId xmlns:a16="http://schemas.microsoft.com/office/drawing/2014/main" id="{00000000-0008-0000-1800-00002924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74794" name="Text Box 42">
          <a:extLst>
            <a:ext uri="{FF2B5EF4-FFF2-40B4-BE49-F238E27FC236}">
              <a16:creationId xmlns:a16="http://schemas.microsoft.com/office/drawing/2014/main" id="{00000000-0008-0000-1800-00002A24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4795" name="Text Box 43">
          <a:extLst>
            <a:ext uri="{FF2B5EF4-FFF2-40B4-BE49-F238E27FC236}">
              <a16:creationId xmlns:a16="http://schemas.microsoft.com/office/drawing/2014/main" id="{00000000-0008-0000-1800-00002B24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4796" name="Text Box 44">
          <a:extLst>
            <a:ext uri="{FF2B5EF4-FFF2-40B4-BE49-F238E27FC236}">
              <a16:creationId xmlns:a16="http://schemas.microsoft.com/office/drawing/2014/main" id="{00000000-0008-0000-1800-00002C24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4797" name="Text Box 45">
          <a:extLst>
            <a:ext uri="{FF2B5EF4-FFF2-40B4-BE49-F238E27FC236}">
              <a16:creationId xmlns:a16="http://schemas.microsoft.com/office/drawing/2014/main" id="{00000000-0008-0000-1800-00002D24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4798" name="Text Box 46">
          <a:extLst>
            <a:ext uri="{FF2B5EF4-FFF2-40B4-BE49-F238E27FC236}">
              <a16:creationId xmlns:a16="http://schemas.microsoft.com/office/drawing/2014/main" id="{00000000-0008-0000-1800-00002E24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74799" name="Text Box 47">
          <a:extLst>
            <a:ext uri="{FF2B5EF4-FFF2-40B4-BE49-F238E27FC236}">
              <a16:creationId xmlns:a16="http://schemas.microsoft.com/office/drawing/2014/main" id="{00000000-0008-0000-1800-00002F24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74800" name="Text Box 48">
          <a:extLst>
            <a:ext uri="{FF2B5EF4-FFF2-40B4-BE49-F238E27FC236}">
              <a16:creationId xmlns:a16="http://schemas.microsoft.com/office/drawing/2014/main" id="{00000000-0008-0000-1800-00003024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74801" name="Text Box 49">
          <a:extLst>
            <a:ext uri="{FF2B5EF4-FFF2-40B4-BE49-F238E27FC236}">
              <a16:creationId xmlns:a16="http://schemas.microsoft.com/office/drawing/2014/main" id="{00000000-0008-0000-1800-00003124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74802" name="Text Box 50">
          <a:extLst>
            <a:ext uri="{FF2B5EF4-FFF2-40B4-BE49-F238E27FC236}">
              <a16:creationId xmlns:a16="http://schemas.microsoft.com/office/drawing/2014/main" id="{00000000-0008-0000-1800-00003224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74803" name="Text Box 51">
          <a:extLst>
            <a:ext uri="{FF2B5EF4-FFF2-40B4-BE49-F238E27FC236}">
              <a16:creationId xmlns:a16="http://schemas.microsoft.com/office/drawing/2014/main" id="{00000000-0008-0000-1800-00003324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74804" name="Text Box 52">
          <a:extLst>
            <a:ext uri="{FF2B5EF4-FFF2-40B4-BE49-F238E27FC236}">
              <a16:creationId xmlns:a16="http://schemas.microsoft.com/office/drawing/2014/main" id="{00000000-0008-0000-1800-00003424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74805" name="Text Box 53">
          <a:extLst>
            <a:ext uri="{FF2B5EF4-FFF2-40B4-BE49-F238E27FC236}">
              <a16:creationId xmlns:a16="http://schemas.microsoft.com/office/drawing/2014/main" id="{00000000-0008-0000-1800-00003524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74806" name="Text Box 54">
          <a:extLst>
            <a:ext uri="{FF2B5EF4-FFF2-40B4-BE49-F238E27FC236}">
              <a16:creationId xmlns:a16="http://schemas.microsoft.com/office/drawing/2014/main" id="{00000000-0008-0000-1800-00003624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74807" name="Text Box 55">
          <a:extLst>
            <a:ext uri="{FF2B5EF4-FFF2-40B4-BE49-F238E27FC236}">
              <a16:creationId xmlns:a16="http://schemas.microsoft.com/office/drawing/2014/main" id="{00000000-0008-0000-1800-00003724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74808" name="Text Box 56">
          <a:extLst>
            <a:ext uri="{FF2B5EF4-FFF2-40B4-BE49-F238E27FC236}">
              <a16:creationId xmlns:a16="http://schemas.microsoft.com/office/drawing/2014/main" id="{00000000-0008-0000-1800-00003824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74809" name="Text Box 57">
          <a:extLst>
            <a:ext uri="{FF2B5EF4-FFF2-40B4-BE49-F238E27FC236}">
              <a16:creationId xmlns:a16="http://schemas.microsoft.com/office/drawing/2014/main" id="{00000000-0008-0000-1800-00003924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74810" name="Text Box 58">
          <a:extLst>
            <a:ext uri="{FF2B5EF4-FFF2-40B4-BE49-F238E27FC236}">
              <a16:creationId xmlns:a16="http://schemas.microsoft.com/office/drawing/2014/main" id="{00000000-0008-0000-1800-00003A24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74811" name="Text Box 59">
          <a:extLst>
            <a:ext uri="{FF2B5EF4-FFF2-40B4-BE49-F238E27FC236}">
              <a16:creationId xmlns:a16="http://schemas.microsoft.com/office/drawing/2014/main" id="{00000000-0008-0000-1800-00003B24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74812" name="Text Box 60">
          <a:extLst>
            <a:ext uri="{FF2B5EF4-FFF2-40B4-BE49-F238E27FC236}">
              <a16:creationId xmlns:a16="http://schemas.microsoft.com/office/drawing/2014/main" id="{00000000-0008-0000-1800-00003C24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74813" name="Text Box 61">
          <a:extLst>
            <a:ext uri="{FF2B5EF4-FFF2-40B4-BE49-F238E27FC236}">
              <a16:creationId xmlns:a16="http://schemas.microsoft.com/office/drawing/2014/main" id="{00000000-0008-0000-1800-00003D24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74814" name="Text Box 62">
          <a:extLst>
            <a:ext uri="{FF2B5EF4-FFF2-40B4-BE49-F238E27FC236}">
              <a16:creationId xmlns:a16="http://schemas.microsoft.com/office/drawing/2014/main" id="{00000000-0008-0000-1800-00003E24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74815" name="Text Box 63">
          <a:extLst>
            <a:ext uri="{FF2B5EF4-FFF2-40B4-BE49-F238E27FC236}">
              <a16:creationId xmlns:a16="http://schemas.microsoft.com/office/drawing/2014/main" id="{00000000-0008-0000-1800-00003F24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74816" name="Text Box 64">
          <a:extLst>
            <a:ext uri="{FF2B5EF4-FFF2-40B4-BE49-F238E27FC236}">
              <a16:creationId xmlns:a16="http://schemas.microsoft.com/office/drawing/2014/main" id="{00000000-0008-0000-1800-00004024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74817" name="Text Box 65">
          <a:extLst>
            <a:ext uri="{FF2B5EF4-FFF2-40B4-BE49-F238E27FC236}">
              <a16:creationId xmlns:a16="http://schemas.microsoft.com/office/drawing/2014/main" id="{00000000-0008-0000-1800-00004124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74818" name="Text Box 66">
          <a:extLst>
            <a:ext uri="{FF2B5EF4-FFF2-40B4-BE49-F238E27FC236}">
              <a16:creationId xmlns:a16="http://schemas.microsoft.com/office/drawing/2014/main" id="{00000000-0008-0000-1800-00004224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74819" name="Text Box 67">
          <a:extLst>
            <a:ext uri="{FF2B5EF4-FFF2-40B4-BE49-F238E27FC236}">
              <a16:creationId xmlns:a16="http://schemas.microsoft.com/office/drawing/2014/main" id="{00000000-0008-0000-1800-00004324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6247" name="Line 1">
          <a:extLst>
            <a:ext uri="{FF2B5EF4-FFF2-40B4-BE49-F238E27FC236}">
              <a16:creationId xmlns:a16="http://schemas.microsoft.com/office/drawing/2014/main" id="{00000000-0008-0000-1900-0000D729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6248" name="Line 2">
          <a:extLst>
            <a:ext uri="{FF2B5EF4-FFF2-40B4-BE49-F238E27FC236}">
              <a16:creationId xmlns:a16="http://schemas.microsoft.com/office/drawing/2014/main" id="{00000000-0008-0000-1900-0000D829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6249" name="Line 3">
          <a:extLst>
            <a:ext uri="{FF2B5EF4-FFF2-40B4-BE49-F238E27FC236}">
              <a16:creationId xmlns:a16="http://schemas.microsoft.com/office/drawing/2014/main" id="{00000000-0008-0000-1900-0000D929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6250" name="Line 4">
          <a:extLst>
            <a:ext uri="{FF2B5EF4-FFF2-40B4-BE49-F238E27FC236}">
              <a16:creationId xmlns:a16="http://schemas.microsoft.com/office/drawing/2014/main" id="{00000000-0008-0000-1900-0000DA29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75781" name="Text Box 5">
          <a:extLst>
            <a:ext uri="{FF2B5EF4-FFF2-40B4-BE49-F238E27FC236}">
              <a16:creationId xmlns:a16="http://schemas.microsoft.com/office/drawing/2014/main" id="{00000000-0008-0000-1900-00000528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75782" name="Text Box 6">
          <a:extLst>
            <a:ext uri="{FF2B5EF4-FFF2-40B4-BE49-F238E27FC236}">
              <a16:creationId xmlns:a16="http://schemas.microsoft.com/office/drawing/2014/main" id="{00000000-0008-0000-1900-00000628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6253" name="Line 7">
          <a:extLst>
            <a:ext uri="{FF2B5EF4-FFF2-40B4-BE49-F238E27FC236}">
              <a16:creationId xmlns:a16="http://schemas.microsoft.com/office/drawing/2014/main" id="{00000000-0008-0000-1900-0000DD29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6254" name="Line 8">
          <a:extLst>
            <a:ext uri="{FF2B5EF4-FFF2-40B4-BE49-F238E27FC236}">
              <a16:creationId xmlns:a16="http://schemas.microsoft.com/office/drawing/2014/main" id="{00000000-0008-0000-1900-0000DE29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6255" name="Line 9">
          <a:extLst>
            <a:ext uri="{FF2B5EF4-FFF2-40B4-BE49-F238E27FC236}">
              <a16:creationId xmlns:a16="http://schemas.microsoft.com/office/drawing/2014/main" id="{00000000-0008-0000-1900-0000DF29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75786" name="Text Box 10">
          <a:extLst>
            <a:ext uri="{FF2B5EF4-FFF2-40B4-BE49-F238E27FC236}">
              <a16:creationId xmlns:a16="http://schemas.microsoft.com/office/drawing/2014/main" id="{00000000-0008-0000-1900-00000A28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6257" name="Text Box 11">
          <a:extLst>
            <a:ext uri="{FF2B5EF4-FFF2-40B4-BE49-F238E27FC236}">
              <a16:creationId xmlns:a16="http://schemas.microsoft.com/office/drawing/2014/main" id="{00000000-0008-0000-1900-0000E129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75788" name="Text Box 12">
          <a:extLst>
            <a:ext uri="{FF2B5EF4-FFF2-40B4-BE49-F238E27FC236}">
              <a16:creationId xmlns:a16="http://schemas.microsoft.com/office/drawing/2014/main" id="{00000000-0008-0000-1900-00000C28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75789" name="Text Box 13">
          <a:extLst>
            <a:ext uri="{FF2B5EF4-FFF2-40B4-BE49-F238E27FC236}">
              <a16:creationId xmlns:a16="http://schemas.microsoft.com/office/drawing/2014/main" id="{00000000-0008-0000-1900-00000D28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6260" name="Line 14">
          <a:extLst>
            <a:ext uri="{FF2B5EF4-FFF2-40B4-BE49-F238E27FC236}">
              <a16:creationId xmlns:a16="http://schemas.microsoft.com/office/drawing/2014/main" id="{00000000-0008-0000-1900-0000E429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75791" name="Text Box 15">
          <a:extLst>
            <a:ext uri="{FF2B5EF4-FFF2-40B4-BE49-F238E27FC236}">
              <a16:creationId xmlns:a16="http://schemas.microsoft.com/office/drawing/2014/main" id="{00000000-0008-0000-1900-00000F28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6262" name="Line 16">
          <a:extLst>
            <a:ext uri="{FF2B5EF4-FFF2-40B4-BE49-F238E27FC236}">
              <a16:creationId xmlns:a16="http://schemas.microsoft.com/office/drawing/2014/main" id="{00000000-0008-0000-1900-0000E629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6263" name="Line 17">
          <a:extLst>
            <a:ext uri="{FF2B5EF4-FFF2-40B4-BE49-F238E27FC236}">
              <a16:creationId xmlns:a16="http://schemas.microsoft.com/office/drawing/2014/main" id="{00000000-0008-0000-1900-0000E729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6264" name="Line 18">
          <a:extLst>
            <a:ext uri="{FF2B5EF4-FFF2-40B4-BE49-F238E27FC236}">
              <a16:creationId xmlns:a16="http://schemas.microsoft.com/office/drawing/2014/main" id="{00000000-0008-0000-1900-0000E829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6265" name="Line 19">
          <a:extLst>
            <a:ext uri="{FF2B5EF4-FFF2-40B4-BE49-F238E27FC236}">
              <a16:creationId xmlns:a16="http://schemas.microsoft.com/office/drawing/2014/main" id="{00000000-0008-0000-1900-0000E929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75796" name="Text Box 20">
          <a:extLst>
            <a:ext uri="{FF2B5EF4-FFF2-40B4-BE49-F238E27FC236}">
              <a16:creationId xmlns:a16="http://schemas.microsoft.com/office/drawing/2014/main" id="{00000000-0008-0000-1900-00001428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75797" name="Text Box 21">
          <a:extLst>
            <a:ext uri="{FF2B5EF4-FFF2-40B4-BE49-F238E27FC236}">
              <a16:creationId xmlns:a16="http://schemas.microsoft.com/office/drawing/2014/main" id="{00000000-0008-0000-1900-00001528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75798" name="Text Box 22">
          <a:extLst>
            <a:ext uri="{FF2B5EF4-FFF2-40B4-BE49-F238E27FC236}">
              <a16:creationId xmlns:a16="http://schemas.microsoft.com/office/drawing/2014/main" id="{00000000-0008-0000-1900-00001628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75799" name="Text Box 23">
          <a:extLst>
            <a:ext uri="{FF2B5EF4-FFF2-40B4-BE49-F238E27FC236}">
              <a16:creationId xmlns:a16="http://schemas.microsoft.com/office/drawing/2014/main" id="{00000000-0008-0000-1900-00001728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75800" name="Text Box 24">
          <a:extLst>
            <a:ext uri="{FF2B5EF4-FFF2-40B4-BE49-F238E27FC236}">
              <a16:creationId xmlns:a16="http://schemas.microsoft.com/office/drawing/2014/main" id="{00000000-0008-0000-1900-00001828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75801" name="Text Box 25">
          <a:extLst>
            <a:ext uri="{FF2B5EF4-FFF2-40B4-BE49-F238E27FC236}">
              <a16:creationId xmlns:a16="http://schemas.microsoft.com/office/drawing/2014/main" id="{00000000-0008-0000-1900-00001928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75802" name="Text Box 26">
          <a:extLst>
            <a:ext uri="{FF2B5EF4-FFF2-40B4-BE49-F238E27FC236}">
              <a16:creationId xmlns:a16="http://schemas.microsoft.com/office/drawing/2014/main" id="{00000000-0008-0000-1900-00001A28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75803" name="Text Box 27">
          <a:extLst>
            <a:ext uri="{FF2B5EF4-FFF2-40B4-BE49-F238E27FC236}">
              <a16:creationId xmlns:a16="http://schemas.microsoft.com/office/drawing/2014/main" id="{00000000-0008-0000-1900-00001B28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75804" name="Text Box 28">
          <a:extLst>
            <a:ext uri="{FF2B5EF4-FFF2-40B4-BE49-F238E27FC236}">
              <a16:creationId xmlns:a16="http://schemas.microsoft.com/office/drawing/2014/main" id="{00000000-0008-0000-1900-00001C28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75805" name="Text Box 29">
          <a:extLst>
            <a:ext uri="{FF2B5EF4-FFF2-40B4-BE49-F238E27FC236}">
              <a16:creationId xmlns:a16="http://schemas.microsoft.com/office/drawing/2014/main" id="{00000000-0008-0000-1900-00001D28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75806" name="Text Box 30">
          <a:extLst>
            <a:ext uri="{FF2B5EF4-FFF2-40B4-BE49-F238E27FC236}">
              <a16:creationId xmlns:a16="http://schemas.microsoft.com/office/drawing/2014/main" id="{00000000-0008-0000-1900-00001E28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75807" name="Text Box 31">
          <a:extLst>
            <a:ext uri="{FF2B5EF4-FFF2-40B4-BE49-F238E27FC236}">
              <a16:creationId xmlns:a16="http://schemas.microsoft.com/office/drawing/2014/main" id="{00000000-0008-0000-1900-00001F28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75808" name="Text Box 32">
          <a:extLst>
            <a:ext uri="{FF2B5EF4-FFF2-40B4-BE49-F238E27FC236}">
              <a16:creationId xmlns:a16="http://schemas.microsoft.com/office/drawing/2014/main" id="{00000000-0008-0000-1900-00002028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75809" name="Text Box 33">
          <a:extLst>
            <a:ext uri="{FF2B5EF4-FFF2-40B4-BE49-F238E27FC236}">
              <a16:creationId xmlns:a16="http://schemas.microsoft.com/office/drawing/2014/main" id="{00000000-0008-0000-1900-00002128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75810" name="Text Box 34">
          <a:extLst>
            <a:ext uri="{FF2B5EF4-FFF2-40B4-BE49-F238E27FC236}">
              <a16:creationId xmlns:a16="http://schemas.microsoft.com/office/drawing/2014/main" id="{00000000-0008-0000-1900-00002228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75811" name="Text Box 35">
          <a:extLst>
            <a:ext uri="{FF2B5EF4-FFF2-40B4-BE49-F238E27FC236}">
              <a16:creationId xmlns:a16="http://schemas.microsoft.com/office/drawing/2014/main" id="{00000000-0008-0000-1900-00002328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75812" name="Text Box 36">
          <a:extLst>
            <a:ext uri="{FF2B5EF4-FFF2-40B4-BE49-F238E27FC236}">
              <a16:creationId xmlns:a16="http://schemas.microsoft.com/office/drawing/2014/main" id="{00000000-0008-0000-1900-00002428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5813" name="Text Box 37">
          <a:extLst>
            <a:ext uri="{FF2B5EF4-FFF2-40B4-BE49-F238E27FC236}">
              <a16:creationId xmlns:a16="http://schemas.microsoft.com/office/drawing/2014/main" id="{00000000-0008-0000-1900-00002528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5814" name="Text Box 38">
          <a:extLst>
            <a:ext uri="{FF2B5EF4-FFF2-40B4-BE49-F238E27FC236}">
              <a16:creationId xmlns:a16="http://schemas.microsoft.com/office/drawing/2014/main" id="{00000000-0008-0000-1900-00002628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75815" name="Text Box 39">
          <a:extLst>
            <a:ext uri="{FF2B5EF4-FFF2-40B4-BE49-F238E27FC236}">
              <a16:creationId xmlns:a16="http://schemas.microsoft.com/office/drawing/2014/main" id="{00000000-0008-0000-1900-00002728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75816" name="Text Box 40">
          <a:extLst>
            <a:ext uri="{FF2B5EF4-FFF2-40B4-BE49-F238E27FC236}">
              <a16:creationId xmlns:a16="http://schemas.microsoft.com/office/drawing/2014/main" id="{00000000-0008-0000-1900-00002828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75817" name="Text Box 41">
          <a:extLst>
            <a:ext uri="{FF2B5EF4-FFF2-40B4-BE49-F238E27FC236}">
              <a16:creationId xmlns:a16="http://schemas.microsoft.com/office/drawing/2014/main" id="{00000000-0008-0000-1900-00002928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75818" name="Text Box 42">
          <a:extLst>
            <a:ext uri="{FF2B5EF4-FFF2-40B4-BE49-F238E27FC236}">
              <a16:creationId xmlns:a16="http://schemas.microsoft.com/office/drawing/2014/main" id="{00000000-0008-0000-1900-00002A28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5819" name="Text Box 43">
          <a:extLst>
            <a:ext uri="{FF2B5EF4-FFF2-40B4-BE49-F238E27FC236}">
              <a16:creationId xmlns:a16="http://schemas.microsoft.com/office/drawing/2014/main" id="{00000000-0008-0000-1900-00002B28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5820" name="Text Box 44">
          <a:extLst>
            <a:ext uri="{FF2B5EF4-FFF2-40B4-BE49-F238E27FC236}">
              <a16:creationId xmlns:a16="http://schemas.microsoft.com/office/drawing/2014/main" id="{00000000-0008-0000-1900-00002C28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5821" name="Text Box 45">
          <a:extLst>
            <a:ext uri="{FF2B5EF4-FFF2-40B4-BE49-F238E27FC236}">
              <a16:creationId xmlns:a16="http://schemas.microsoft.com/office/drawing/2014/main" id="{00000000-0008-0000-1900-00002D28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5822" name="Text Box 46">
          <a:extLst>
            <a:ext uri="{FF2B5EF4-FFF2-40B4-BE49-F238E27FC236}">
              <a16:creationId xmlns:a16="http://schemas.microsoft.com/office/drawing/2014/main" id="{00000000-0008-0000-1900-00002E28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75823" name="Text Box 47">
          <a:extLst>
            <a:ext uri="{FF2B5EF4-FFF2-40B4-BE49-F238E27FC236}">
              <a16:creationId xmlns:a16="http://schemas.microsoft.com/office/drawing/2014/main" id="{00000000-0008-0000-1900-00002F28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75824" name="Text Box 48">
          <a:extLst>
            <a:ext uri="{FF2B5EF4-FFF2-40B4-BE49-F238E27FC236}">
              <a16:creationId xmlns:a16="http://schemas.microsoft.com/office/drawing/2014/main" id="{00000000-0008-0000-1900-00003028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75825" name="Text Box 49">
          <a:extLst>
            <a:ext uri="{FF2B5EF4-FFF2-40B4-BE49-F238E27FC236}">
              <a16:creationId xmlns:a16="http://schemas.microsoft.com/office/drawing/2014/main" id="{00000000-0008-0000-1900-00003128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75826" name="Text Box 50">
          <a:extLst>
            <a:ext uri="{FF2B5EF4-FFF2-40B4-BE49-F238E27FC236}">
              <a16:creationId xmlns:a16="http://schemas.microsoft.com/office/drawing/2014/main" id="{00000000-0008-0000-1900-00003228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75827" name="Text Box 51">
          <a:extLst>
            <a:ext uri="{FF2B5EF4-FFF2-40B4-BE49-F238E27FC236}">
              <a16:creationId xmlns:a16="http://schemas.microsoft.com/office/drawing/2014/main" id="{00000000-0008-0000-1900-00003328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75828" name="Text Box 52">
          <a:extLst>
            <a:ext uri="{FF2B5EF4-FFF2-40B4-BE49-F238E27FC236}">
              <a16:creationId xmlns:a16="http://schemas.microsoft.com/office/drawing/2014/main" id="{00000000-0008-0000-1900-00003428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75829" name="Text Box 53">
          <a:extLst>
            <a:ext uri="{FF2B5EF4-FFF2-40B4-BE49-F238E27FC236}">
              <a16:creationId xmlns:a16="http://schemas.microsoft.com/office/drawing/2014/main" id="{00000000-0008-0000-1900-00003528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75830" name="Text Box 54">
          <a:extLst>
            <a:ext uri="{FF2B5EF4-FFF2-40B4-BE49-F238E27FC236}">
              <a16:creationId xmlns:a16="http://schemas.microsoft.com/office/drawing/2014/main" id="{00000000-0008-0000-1900-00003628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75831" name="Text Box 55">
          <a:extLst>
            <a:ext uri="{FF2B5EF4-FFF2-40B4-BE49-F238E27FC236}">
              <a16:creationId xmlns:a16="http://schemas.microsoft.com/office/drawing/2014/main" id="{00000000-0008-0000-1900-00003728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75832" name="Text Box 56">
          <a:extLst>
            <a:ext uri="{FF2B5EF4-FFF2-40B4-BE49-F238E27FC236}">
              <a16:creationId xmlns:a16="http://schemas.microsoft.com/office/drawing/2014/main" id="{00000000-0008-0000-1900-00003828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75833" name="Text Box 57">
          <a:extLst>
            <a:ext uri="{FF2B5EF4-FFF2-40B4-BE49-F238E27FC236}">
              <a16:creationId xmlns:a16="http://schemas.microsoft.com/office/drawing/2014/main" id="{00000000-0008-0000-1900-00003928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75834" name="Text Box 58">
          <a:extLst>
            <a:ext uri="{FF2B5EF4-FFF2-40B4-BE49-F238E27FC236}">
              <a16:creationId xmlns:a16="http://schemas.microsoft.com/office/drawing/2014/main" id="{00000000-0008-0000-1900-00003A28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75835" name="Text Box 59">
          <a:extLst>
            <a:ext uri="{FF2B5EF4-FFF2-40B4-BE49-F238E27FC236}">
              <a16:creationId xmlns:a16="http://schemas.microsoft.com/office/drawing/2014/main" id="{00000000-0008-0000-1900-00003B28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75836" name="Text Box 60">
          <a:extLst>
            <a:ext uri="{FF2B5EF4-FFF2-40B4-BE49-F238E27FC236}">
              <a16:creationId xmlns:a16="http://schemas.microsoft.com/office/drawing/2014/main" id="{00000000-0008-0000-1900-00003C28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75837" name="Text Box 61">
          <a:extLst>
            <a:ext uri="{FF2B5EF4-FFF2-40B4-BE49-F238E27FC236}">
              <a16:creationId xmlns:a16="http://schemas.microsoft.com/office/drawing/2014/main" id="{00000000-0008-0000-1900-00003D28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75838" name="Text Box 62">
          <a:extLst>
            <a:ext uri="{FF2B5EF4-FFF2-40B4-BE49-F238E27FC236}">
              <a16:creationId xmlns:a16="http://schemas.microsoft.com/office/drawing/2014/main" id="{00000000-0008-0000-1900-00003E28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75839" name="Text Box 63">
          <a:extLst>
            <a:ext uri="{FF2B5EF4-FFF2-40B4-BE49-F238E27FC236}">
              <a16:creationId xmlns:a16="http://schemas.microsoft.com/office/drawing/2014/main" id="{00000000-0008-0000-1900-00003F28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75840" name="Text Box 64">
          <a:extLst>
            <a:ext uri="{FF2B5EF4-FFF2-40B4-BE49-F238E27FC236}">
              <a16:creationId xmlns:a16="http://schemas.microsoft.com/office/drawing/2014/main" id="{00000000-0008-0000-1900-00004028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75841" name="Text Box 65">
          <a:extLst>
            <a:ext uri="{FF2B5EF4-FFF2-40B4-BE49-F238E27FC236}">
              <a16:creationId xmlns:a16="http://schemas.microsoft.com/office/drawing/2014/main" id="{00000000-0008-0000-1900-00004128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75842" name="Text Box 66">
          <a:extLst>
            <a:ext uri="{FF2B5EF4-FFF2-40B4-BE49-F238E27FC236}">
              <a16:creationId xmlns:a16="http://schemas.microsoft.com/office/drawing/2014/main" id="{00000000-0008-0000-1900-00004228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75843" name="Text Box 67">
          <a:extLst>
            <a:ext uri="{FF2B5EF4-FFF2-40B4-BE49-F238E27FC236}">
              <a16:creationId xmlns:a16="http://schemas.microsoft.com/office/drawing/2014/main" id="{00000000-0008-0000-1900-00004328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2" name="Line 1">
          <a:extLst>
            <a:ext uri="{FF2B5EF4-FFF2-40B4-BE49-F238E27FC236}">
              <a16:creationId xmlns:a16="http://schemas.microsoft.com/office/drawing/2014/main" id="{D1A7132C-B395-46EC-95AB-1F27A2F5DBDD}"/>
            </a:ext>
          </a:extLst>
        </xdr:cNvPr>
        <xdr:cNvSpPr>
          <a:spLocks noChangeShapeType="1"/>
        </xdr:cNvSpPr>
      </xdr:nvSpPr>
      <xdr:spPr bwMode="auto">
        <a:xfrm>
          <a:off x="6680200" y="8128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3" name="Line 2">
          <a:extLst>
            <a:ext uri="{FF2B5EF4-FFF2-40B4-BE49-F238E27FC236}">
              <a16:creationId xmlns:a16="http://schemas.microsoft.com/office/drawing/2014/main" id="{FA84F2FA-6776-48AB-BF94-1DBB65F85BAA}"/>
            </a:ext>
          </a:extLst>
        </xdr:cNvPr>
        <xdr:cNvSpPr>
          <a:spLocks noChangeShapeType="1"/>
        </xdr:cNvSpPr>
      </xdr:nvSpPr>
      <xdr:spPr bwMode="auto">
        <a:xfrm>
          <a:off x="6330950" y="810260"/>
          <a:ext cx="0" cy="45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4" name="Line 3">
          <a:extLst>
            <a:ext uri="{FF2B5EF4-FFF2-40B4-BE49-F238E27FC236}">
              <a16:creationId xmlns:a16="http://schemas.microsoft.com/office/drawing/2014/main" id="{896C5F04-ADFD-4C0E-A477-CA502FD411F6}"/>
            </a:ext>
          </a:extLst>
        </xdr:cNvPr>
        <xdr:cNvSpPr>
          <a:spLocks noChangeShapeType="1"/>
        </xdr:cNvSpPr>
      </xdr:nvSpPr>
      <xdr:spPr bwMode="auto">
        <a:xfrm>
          <a:off x="7378700" y="8509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 name="Line 4">
          <a:extLst>
            <a:ext uri="{FF2B5EF4-FFF2-40B4-BE49-F238E27FC236}">
              <a16:creationId xmlns:a16="http://schemas.microsoft.com/office/drawing/2014/main" id="{B154F4DB-C4F4-4646-B90F-8EAC8AD40C58}"/>
            </a:ext>
          </a:extLst>
        </xdr:cNvPr>
        <xdr:cNvSpPr>
          <a:spLocks noChangeShapeType="1"/>
        </xdr:cNvSpPr>
      </xdr:nvSpPr>
      <xdr:spPr bwMode="auto">
        <a:xfrm>
          <a:off x="7029450" y="85852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 name="Text Box 5">
          <a:extLst>
            <a:ext uri="{FF2B5EF4-FFF2-40B4-BE49-F238E27FC236}">
              <a16:creationId xmlns:a16="http://schemas.microsoft.com/office/drawing/2014/main" id="{A1D43F6E-53BB-42A6-AF66-442C0343B344}"/>
            </a:ext>
          </a:extLst>
        </xdr:cNvPr>
        <xdr:cNvSpPr txBox="1">
          <a:spLocks noChangeArrowheads="1"/>
        </xdr:cNvSpPr>
      </xdr:nvSpPr>
      <xdr:spPr bwMode="auto">
        <a:xfrm>
          <a:off x="7407275" y="168275"/>
          <a:ext cx="226629"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7" name="Text Box 6">
          <a:extLst>
            <a:ext uri="{FF2B5EF4-FFF2-40B4-BE49-F238E27FC236}">
              <a16:creationId xmlns:a16="http://schemas.microsoft.com/office/drawing/2014/main" id="{AB96191F-3DB4-4A86-B423-B839BB769AA1}"/>
            </a:ext>
          </a:extLst>
        </xdr:cNvPr>
        <xdr:cNvSpPr txBox="1">
          <a:spLocks noChangeArrowheads="1"/>
        </xdr:cNvSpPr>
      </xdr:nvSpPr>
      <xdr:spPr bwMode="auto">
        <a:xfrm>
          <a:off x="7826375" y="168275"/>
          <a:ext cx="179243"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8" name="Line 7">
          <a:extLst>
            <a:ext uri="{FF2B5EF4-FFF2-40B4-BE49-F238E27FC236}">
              <a16:creationId xmlns:a16="http://schemas.microsoft.com/office/drawing/2014/main" id="{D2AB77AA-A25D-4443-A8E8-DD3AAA570F61}"/>
            </a:ext>
          </a:extLst>
        </xdr:cNvPr>
        <xdr:cNvSpPr>
          <a:spLocks noChangeShapeType="1"/>
        </xdr:cNvSpPr>
      </xdr:nvSpPr>
      <xdr:spPr bwMode="auto">
        <a:xfrm>
          <a:off x="6680200" y="3074670"/>
          <a:ext cx="0" cy="1625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9" name="Line 8">
          <a:extLst>
            <a:ext uri="{FF2B5EF4-FFF2-40B4-BE49-F238E27FC236}">
              <a16:creationId xmlns:a16="http://schemas.microsoft.com/office/drawing/2014/main" id="{3617EDB6-32DF-4D35-889E-878F4FADD707}"/>
            </a:ext>
          </a:extLst>
        </xdr:cNvPr>
        <xdr:cNvSpPr>
          <a:spLocks noChangeShapeType="1"/>
        </xdr:cNvSpPr>
      </xdr:nvSpPr>
      <xdr:spPr bwMode="auto">
        <a:xfrm flipH="1">
          <a:off x="4940300" y="342265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10" name="Line 9">
          <a:extLst>
            <a:ext uri="{FF2B5EF4-FFF2-40B4-BE49-F238E27FC236}">
              <a16:creationId xmlns:a16="http://schemas.microsoft.com/office/drawing/2014/main" id="{E90ABED3-24A4-446D-B758-DCAFA60BAC76}"/>
            </a:ext>
          </a:extLst>
        </xdr:cNvPr>
        <xdr:cNvSpPr>
          <a:spLocks noChangeShapeType="1"/>
        </xdr:cNvSpPr>
      </xdr:nvSpPr>
      <xdr:spPr bwMode="auto">
        <a:xfrm>
          <a:off x="5981700" y="342265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11" name="Text Box 10">
          <a:extLst>
            <a:ext uri="{FF2B5EF4-FFF2-40B4-BE49-F238E27FC236}">
              <a16:creationId xmlns:a16="http://schemas.microsoft.com/office/drawing/2014/main" id="{1E0B88B7-7458-4997-8124-7E3D26CE79C5}"/>
            </a:ext>
          </a:extLst>
        </xdr:cNvPr>
        <xdr:cNvSpPr txBox="1">
          <a:spLocks noChangeArrowheads="1"/>
        </xdr:cNvSpPr>
      </xdr:nvSpPr>
      <xdr:spPr bwMode="auto">
        <a:xfrm>
          <a:off x="104775" y="6080125"/>
          <a:ext cx="1868170" cy="27500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12" name="Text Box 11">
          <a:extLst>
            <a:ext uri="{FF2B5EF4-FFF2-40B4-BE49-F238E27FC236}">
              <a16:creationId xmlns:a16="http://schemas.microsoft.com/office/drawing/2014/main" id="{5CF72FA2-8E17-4C40-9646-327E0D5D40DD}"/>
            </a:ext>
          </a:extLst>
        </xdr:cNvPr>
        <xdr:cNvSpPr txBox="1">
          <a:spLocks noChangeArrowheads="1"/>
        </xdr:cNvSpPr>
      </xdr:nvSpPr>
      <xdr:spPr bwMode="auto">
        <a:xfrm>
          <a:off x="7797800" y="4154170"/>
          <a:ext cx="76200" cy="20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13" name="Text Box 12">
          <a:extLst>
            <a:ext uri="{FF2B5EF4-FFF2-40B4-BE49-F238E27FC236}">
              <a16:creationId xmlns:a16="http://schemas.microsoft.com/office/drawing/2014/main" id="{689E5C33-8728-4BF9-A705-2085F447DD58}"/>
            </a:ext>
          </a:extLst>
        </xdr:cNvPr>
        <xdr:cNvSpPr txBox="1">
          <a:spLocks noChangeArrowheads="1"/>
        </xdr:cNvSpPr>
      </xdr:nvSpPr>
      <xdr:spPr bwMode="auto">
        <a:xfrm>
          <a:off x="4940300" y="4343400"/>
          <a:ext cx="29327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14" name="Text Box 13">
          <a:extLst>
            <a:ext uri="{FF2B5EF4-FFF2-40B4-BE49-F238E27FC236}">
              <a16:creationId xmlns:a16="http://schemas.microsoft.com/office/drawing/2014/main" id="{56D9FC8C-FDC7-4305-B294-8A94A2115163}"/>
            </a:ext>
          </a:extLst>
        </xdr:cNvPr>
        <xdr:cNvSpPr txBox="1">
          <a:spLocks noChangeArrowheads="1"/>
        </xdr:cNvSpPr>
      </xdr:nvSpPr>
      <xdr:spPr bwMode="auto">
        <a:xfrm>
          <a:off x="4949825" y="4676775"/>
          <a:ext cx="264739"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15" name="Line 14">
          <a:extLst>
            <a:ext uri="{FF2B5EF4-FFF2-40B4-BE49-F238E27FC236}">
              <a16:creationId xmlns:a16="http://schemas.microsoft.com/office/drawing/2014/main" id="{AB8B3C77-A483-48CE-B1C4-5433BA8C32C5}"/>
            </a:ext>
          </a:extLst>
        </xdr:cNvPr>
        <xdr:cNvSpPr>
          <a:spLocks noChangeShapeType="1"/>
        </xdr:cNvSpPr>
      </xdr:nvSpPr>
      <xdr:spPr bwMode="auto">
        <a:xfrm flipH="1">
          <a:off x="5016500" y="462915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16" name="Text Box 15">
          <a:extLst>
            <a:ext uri="{FF2B5EF4-FFF2-40B4-BE49-F238E27FC236}">
              <a16:creationId xmlns:a16="http://schemas.microsoft.com/office/drawing/2014/main" id="{C6DE2EEF-122D-49C1-8A37-6DFC0035C247}"/>
            </a:ext>
          </a:extLst>
        </xdr:cNvPr>
        <xdr:cNvSpPr txBox="1">
          <a:spLocks noChangeArrowheads="1"/>
        </xdr:cNvSpPr>
      </xdr:nvSpPr>
      <xdr:spPr bwMode="auto">
        <a:xfrm>
          <a:off x="6189345" y="6286500"/>
          <a:ext cx="973500" cy="10668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17" name="Line 16">
          <a:extLst>
            <a:ext uri="{FF2B5EF4-FFF2-40B4-BE49-F238E27FC236}">
              <a16:creationId xmlns:a16="http://schemas.microsoft.com/office/drawing/2014/main" id="{013D4EEC-3561-481C-B699-A193171F5359}"/>
            </a:ext>
          </a:extLst>
        </xdr:cNvPr>
        <xdr:cNvSpPr>
          <a:spLocks noChangeShapeType="1"/>
        </xdr:cNvSpPr>
      </xdr:nvSpPr>
      <xdr:spPr bwMode="auto">
        <a:xfrm flipV="1">
          <a:off x="7136130" y="634365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18" name="Line 17">
          <a:extLst>
            <a:ext uri="{FF2B5EF4-FFF2-40B4-BE49-F238E27FC236}">
              <a16:creationId xmlns:a16="http://schemas.microsoft.com/office/drawing/2014/main" id="{B369816E-2587-4231-8A21-7F948867E393}"/>
            </a:ext>
          </a:extLst>
        </xdr:cNvPr>
        <xdr:cNvSpPr>
          <a:spLocks noChangeShapeType="1"/>
        </xdr:cNvSpPr>
      </xdr:nvSpPr>
      <xdr:spPr bwMode="auto">
        <a:xfrm flipH="1" flipV="1">
          <a:off x="6050280" y="633603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19" name="Line 18">
          <a:extLst>
            <a:ext uri="{FF2B5EF4-FFF2-40B4-BE49-F238E27FC236}">
              <a16:creationId xmlns:a16="http://schemas.microsoft.com/office/drawing/2014/main" id="{4474E080-BC63-4112-9C1B-AE276FA2A32D}"/>
            </a:ext>
          </a:extLst>
        </xdr:cNvPr>
        <xdr:cNvSpPr>
          <a:spLocks noChangeShapeType="1"/>
        </xdr:cNvSpPr>
      </xdr:nvSpPr>
      <xdr:spPr bwMode="auto">
        <a:xfrm flipH="1">
          <a:off x="4758690" y="4324350"/>
          <a:ext cx="524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20" name="Line 19">
          <a:extLst>
            <a:ext uri="{FF2B5EF4-FFF2-40B4-BE49-F238E27FC236}">
              <a16:creationId xmlns:a16="http://schemas.microsoft.com/office/drawing/2014/main" id="{659A4A7C-904B-4185-858E-FCDDCFED940B}"/>
            </a:ext>
          </a:extLst>
        </xdr:cNvPr>
        <xdr:cNvSpPr>
          <a:spLocks noChangeShapeType="1"/>
        </xdr:cNvSpPr>
      </xdr:nvSpPr>
      <xdr:spPr bwMode="auto">
        <a:xfrm>
          <a:off x="6680200" y="40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21" name="Text Box 20">
          <a:extLst>
            <a:ext uri="{FF2B5EF4-FFF2-40B4-BE49-F238E27FC236}">
              <a16:creationId xmlns:a16="http://schemas.microsoft.com/office/drawing/2014/main" id="{A3CECAB9-8687-4A3B-A30E-F65DB0493F9A}"/>
            </a:ext>
          </a:extLst>
        </xdr:cNvPr>
        <xdr:cNvSpPr txBox="1">
          <a:spLocks noChangeArrowheads="1"/>
        </xdr:cNvSpPr>
      </xdr:nvSpPr>
      <xdr:spPr bwMode="auto">
        <a:xfrm>
          <a:off x="4995545" y="869950"/>
          <a:ext cx="238125" cy="141194"/>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22" name="Text Box 21">
          <a:extLst>
            <a:ext uri="{FF2B5EF4-FFF2-40B4-BE49-F238E27FC236}">
              <a16:creationId xmlns:a16="http://schemas.microsoft.com/office/drawing/2014/main" id="{32495FC0-78BD-4FEF-BDC9-ABB23829AB3B}"/>
            </a:ext>
          </a:extLst>
        </xdr:cNvPr>
        <xdr:cNvSpPr txBox="1">
          <a:spLocks noChangeArrowheads="1"/>
        </xdr:cNvSpPr>
      </xdr:nvSpPr>
      <xdr:spPr bwMode="auto">
        <a:xfrm>
          <a:off x="5737225" y="869950"/>
          <a:ext cx="207718"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23" name="Text Box 22">
          <a:extLst>
            <a:ext uri="{FF2B5EF4-FFF2-40B4-BE49-F238E27FC236}">
              <a16:creationId xmlns:a16="http://schemas.microsoft.com/office/drawing/2014/main" id="{8AC21F0C-77A4-4A91-B223-4847D3B2DF85}"/>
            </a:ext>
          </a:extLst>
        </xdr:cNvPr>
        <xdr:cNvSpPr txBox="1">
          <a:spLocks noChangeArrowheads="1"/>
        </xdr:cNvSpPr>
      </xdr:nvSpPr>
      <xdr:spPr bwMode="auto">
        <a:xfrm>
          <a:off x="5359400" y="869950"/>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24" name="Text Box 23">
          <a:extLst>
            <a:ext uri="{FF2B5EF4-FFF2-40B4-BE49-F238E27FC236}">
              <a16:creationId xmlns:a16="http://schemas.microsoft.com/office/drawing/2014/main" id="{C319F231-2E6F-44C8-B102-46C5945DD4A1}"/>
            </a:ext>
          </a:extLst>
        </xdr:cNvPr>
        <xdr:cNvSpPr txBox="1">
          <a:spLocks noChangeArrowheads="1"/>
        </xdr:cNvSpPr>
      </xdr:nvSpPr>
      <xdr:spPr bwMode="auto">
        <a:xfrm>
          <a:off x="6086475" y="869950"/>
          <a:ext cx="198120" cy="141194"/>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25" name="Text Box 24">
          <a:extLst>
            <a:ext uri="{FF2B5EF4-FFF2-40B4-BE49-F238E27FC236}">
              <a16:creationId xmlns:a16="http://schemas.microsoft.com/office/drawing/2014/main" id="{62110E60-B569-4254-8F41-AEFD32491E74}"/>
            </a:ext>
          </a:extLst>
        </xdr:cNvPr>
        <xdr:cNvSpPr txBox="1">
          <a:spLocks noChangeArrowheads="1"/>
        </xdr:cNvSpPr>
      </xdr:nvSpPr>
      <xdr:spPr bwMode="auto">
        <a:xfrm>
          <a:off x="6359525" y="860425"/>
          <a:ext cx="320675"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26" name="Text Box 25">
          <a:extLst>
            <a:ext uri="{FF2B5EF4-FFF2-40B4-BE49-F238E27FC236}">
              <a16:creationId xmlns:a16="http://schemas.microsoft.com/office/drawing/2014/main" id="{3997AD58-3F4C-4713-9C43-E416F468C9AA}"/>
            </a:ext>
          </a:extLst>
        </xdr:cNvPr>
        <xdr:cNvSpPr txBox="1">
          <a:spLocks noChangeArrowheads="1"/>
        </xdr:cNvSpPr>
      </xdr:nvSpPr>
      <xdr:spPr bwMode="auto">
        <a:xfrm>
          <a:off x="6794500" y="860425"/>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27" name="Text Box 26">
          <a:extLst>
            <a:ext uri="{FF2B5EF4-FFF2-40B4-BE49-F238E27FC236}">
              <a16:creationId xmlns:a16="http://schemas.microsoft.com/office/drawing/2014/main" id="{1688B937-EC3A-4DA6-9DDA-37DF29FA113F}"/>
            </a:ext>
          </a:extLst>
        </xdr:cNvPr>
        <xdr:cNvSpPr txBox="1">
          <a:spLocks noChangeArrowheads="1"/>
        </xdr:cNvSpPr>
      </xdr:nvSpPr>
      <xdr:spPr bwMode="auto">
        <a:xfrm>
          <a:off x="7058025" y="860425"/>
          <a:ext cx="19812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28" name="Text Box 27">
          <a:extLst>
            <a:ext uri="{FF2B5EF4-FFF2-40B4-BE49-F238E27FC236}">
              <a16:creationId xmlns:a16="http://schemas.microsoft.com/office/drawing/2014/main" id="{F83F2D8F-5A32-4A6F-BB93-59A8DF148A34}"/>
            </a:ext>
          </a:extLst>
        </xdr:cNvPr>
        <xdr:cNvSpPr txBox="1">
          <a:spLocks noChangeArrowheads="1"/>
        </xdr:cNvSpPr>
      </xdr:nvSpPr>
      <xdr:spPr bwMode="auto">
        <a:xfrm>
          <a:off x="7681595" y="860425"/>
          <a:ext cx="3238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29" name="Text Box 28">
          <a:extLst>
            <a:ext uri="{FF2B5EF4-FFF2-40B4-BE49-F238E27FC236}">
              <a16:creationId xmlns:a16="http://schemas.microsoft.com/office/drawing/2014/main" id="{938E174C-5070-4741-A4DC-EEAA838EA861}"/>
            </a:ext>
          </a:extLst>
        </xdr:cNvPr>
        <xdr:cNvSpPr txBox="1">
          <a:spLocks noChangeArrowheads="1"/>
        </xdr:cNvSpPr>
      </xdr:nvSpPr>
      <xdr:spPr bwMode="auto">
        <a:xfrm>
          <a:off x="76200" y="908050"/>
          <a:ext cx="32067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30" name="Text Box 29">
          <a:extLst>
            <a:ext uri="{FF2B5EF4-FFF2-40B4-BE49-F238E27FC236}">
              <a16:creationId xmlns:a16="http://schemas.microsoft.com/office/drawing/2014/main" id="{7E0FE0C4-5B55-4283-8810-3B078DDC034D}"/>
            </a:ext>
          </a:extLst>
        </xdr:cNvPr>
        <xdr:cNvSpPr txBox="1">
          <a:spLocks noChangeArrowheads="1"/>
        </xdr:cNvSpPr>
      </xdr:nvSpPr>
      <xdr:spPr bwMode="auto">
        <a:xfrm>
          <a:off x="4648200" y="917575"/>
          <a:ext cx="19812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31" name="Text Box 30">
          <a:extLst>
            <a:ext uri="{FF2B5EF4-FFF2-40B4-BE49-F238E27FC236}">
              <a16:creationId xmlns:a16="http://schemas.microsoft.com/office/drawing/2014/main" id="{4504DB5E-CC8E-46DF-B6C4-012B33FF258B}"/>
            </a:ext>
          </a:extLst>
        </xdr:cNvPr>
        <xdr:cNvSpPr txBox="1">
          <a:spLocks noChangeArrowheads="1"/>
        </xdr:cNvSpPr>
      </xdr:nvSpPr>
      <xdr:spPr bwMode="auto">
        <a:xfrm>
          <a:off x="8366125" y="3187700"/>
          <a:ext cx="58674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32" name="Text Box 31">
          <a:extLst>
            <a:ext uri="{FF2B5EF4-FFF2-40B4-BE49-F238E27FC236}">
              <a16:creationId xmlns:a16="http://schemas.microsoft.com/office/drawing/2014/main" id="{2CBDC868-9432-4BCB-A932-1F63D1C16969}"/>
            </a:ext>
          </a:extLst>
        </xdr:cNvPr>
        <xdr:cNvSpPr txBox="1">
          <a:spLocks noChangeArrowheads="1"/>
        </xdr:cNvSpPr>
      </xdr:nvSpPr>
      <xdr:spPr bwMode="auto">
        <a:xfrm>
          <a:off x="7077075" y="3657600"/>
          <a:ext cx="471170"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33" name="Text Box 32">
          <a:extLst>
            <a:ext uri="{FF2B5EF4-FFF2-40B4-BE49-F238E27FC236}">
              <a16:creationId xmlns:a16="http://schemas.microsoft.com/office/drawing/2014/main" id="{E30A9D81-30A5-4FEC-9AAA-891F69BE5792}"/>
            </a:ext>
          </a:extLst>
        </xdr:cNvPr>
        <xdr:cNvSpPr txBox="1">
          <a:spLocks noChangeArrowheads="1"/>
        </xdr:cNvSpPr>
      </xdr:nvSpPr>
      <xdr:spPr bwMode="auto">
        <a:xfrm>
          <a:off x="4921250" y="4051300"/>
          <a:ext cx="310816"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34" name="Text Box 33">
          <a:extLst>
            <a:ext uri="{FF2B5EF4-FFF2-40B4-BE49-F238E27FC236}">
              <a16:creationId xmlns:a16="http://schemas.microsoft.com/office/drawing/2014/main" id="{CD85B622-7CB2-4B52-A26F-9B4633484AB5}"/>
            </a:ext>
          </a:extLst>
        </xdr:cNvPr>
        <xdr:cNvSpPr txBox="1">
          <a:spLocks noChangeArrowheads="1"/>
        </xdr:cNvSpPr>
      </xdr:nvSpPr>
      <xdr:spPr bwMode="auto">
        <a:xfrm>
          <a:off x="5651500" y="4051300"/>
          <a:ext cx="274320" cy="10318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35" name="Text Box 34">
          <a:extLst>
            <a:ext uri="{FF2B5EF4-FFF2-40B4-BE49-F238E27FC236}">
              <a16:creationId xmlns:a16="http://schemas.microsoft.com/office/drawing/2014/main" id="{10CDCD40-8FFF-460D-A1EC-1EE05FC19FC5}"/>
            </a:ext>
          </a:extLst>
        </xdr:cNvPr>
        <xdr:cNvSpPr txBox="1">
          <a:spLocks noChangeArrowheads="1"/>
        </xdr:cNvSpPr>
      </xdr:nvSpPr>
      <xdr:spPr bwMode="auto">
        <a:xfrm>
          <a:off x="5576570" y="3330575"/>
          <a:ext cx="2825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36" name="Text Box 35">
          <a:extLst>
            <a:ext uri="{FF2B5EF4-FFF2-40B4-BE49-F238E27FC236}">
              <a16:creationId xmlns:a16="http://schemas.microsoft.com/office/drawing/2014/main" id="{E52BD09F-292B-4CE9-9746-DED5D0665322}"/>
            </a:ext>
          </a:extLst>
        </xdr:cNvPr>
        <xdr:cNvSpPr txBox="1">
          <a:spLocks noChangeArrowheads="1"/>
        </xdr:cNvSpPr>
      </xdr:nvSpPr>
      <xdr:spPr bwMode="auto">
        <a:xfrm>
          <a:off x="6179820" y="3340100"/>
          <a:ext cx="349250" cy="8255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37" name="Text Box 36">
          <a:extLst>
            <a:ext uri="{FF2B5EF4-FFF2-40B4-BE49-F238E27FC236}">
              <a16:creationId xmlns:a16="http://schemas.microsoft.com/office/drawing/2014/main" id="{92FD6A20-CFDE-43A7-9C35-4C1A5A132AA3}"/>
            </a:ext>
          </a:extLst>
        </xdr:cNvPr>
        <xdr:cNvSpPr txBox="1">
          <a:spLocks noChangeArrowheads="1"/>
        </xdr:cNvSpPr>
      </xdr:nvSpPr>
      <xdr:spPr bwMode="auto">
        <a:xfrm>
          <a:off x="8356600" y="3330575"/>
          <a:ext cx="59631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38" name="Text Box 37">
          <a:extLst>
            <a:ext uri="{FF2B5EF4-FFF2-40B4-BE49-F238E27FC236}">
              <a16:creationId xmlns:a16="http://schemas.microsoft.com/office/drawing/2014/main" id="{B79B4D2B-066B-419C-9E4A-3EAFA252F5CF}"/>
            </a:ext>
          </a:extLst>
        </xdr:cNvPr>
        <xdr:cNvSpPr txBox="1">
          <a:spLocks noChangeArrowheads="1"/>
        </xdr:cNvSpPr>
      </xdr:nvSpPr>
      <xdr:spPr bwMode="auto">
        <a:xfrm>
          <a:off x="8366125" y="3340100"/>
          <a:ext cx="586740" cy="7810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39" name="Text Box 38">
          <a:extLst>
            <a:ext uri="{FF2B5EF4-FFF2-40B4-BE49-F238E27FC236}">
              <a16:creationId xmlns:a16="http://schemas.microsoft.com/office/drawing/2014/main" id="{83EC3D2D-8EDC-4812-B862-CE5438E74567}"/>
            </a:ext>
          </a:extLst>
        </xdr:cNvPr>
        <xdr:cNvSpPr txBox="1">
          <a:spLocks noChangeArrowheads="1"/>
        </xdr:cNvSpPr>
      </xdr:nvSpPr>
      <xdr:spPr bwMode="auto">
        <a:xfrm>
          <a:off x="8366125" y="3340100"/>
          <a:ext cx="586740" cy="7810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40" name="Text Box 39">
          <a:extLst>
            <a:ext uri="{FF2B5EF4-FFF2-40B4-BE49-F238E27FC236}">
              <a16:creationId xmlns:a16="http://schemas.microsoft.com/office/drawing/2014/main" id="{E9DFFC83-F99F-4077-ADA3-21379BB26A59}"/>
            </a:ext>
          </a:extLst>
        </xdr:cNvPr>
        <xdr:cNvSpPr txBox="1">
          <a:spLocks noChangeArrowheads="1"/>
        </xdr:cNvSpPr>
      </xdr:nvSpPr>
      <xdr:spPr bwMode="auto">
        <a:xfrm>
          <a:off x="6689725" y="3178175"/>
          <a:ext cx="43307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41" name="Text Box 40">
          <a:extLst>
            <a:ext uri="{FF2B5EF4-FFF2-40B4-BE49-F238E27FC236}">
              <a16:creationId xmlns:a16="http://schemas.microsoft.com/office/drawing/2014/main" id="{42F2486F-42FE-4AD2-9217-7F7063CA58B1}"/>
            </a:ext>
          </a:extLst>
        </xdr:cNvPr>
        <xdr:cNvSpPr txBox="1">
          <a:spLocks noChangeArrowheads="1"/>
        </xdr:cNvSpPr>
      </xdr:nvSpPr>
      <xdr:spPr bwMode="auto">
        <a:xfrm>
          <a:off x="7388225" y="3178175"/>
          <a:ext cx="607671"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42" name="Text Box 41">
          <a:extLst>
            <a:ext uri="{FF2B5EF4-FFF2-40B4-BE49-F238E27FC236}">
              <a16:creationId xmlns:a16="http://schemas.microsoft.com/office/drawing/2014/main" id="{8E03EC12-1007-440F-B428-5EAACEFF58BD}"/>
            </a:ext>
          </a:extLst>
        </xdr:cNvPr>
        <xdr:cNvSpPr txBox="1">
          <a:spLocks noChangeArrowheads="1"/>
        </xdr:cNvSpPr>
      </xdr:nvSpPr>
      <xdr:spPr bwMode="auto">
        <a:xfrm>
          <a:off x="6708775" y="3340100"/>
          <a:ext cx="396875" cy="8255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43" name="Text Box 42">
          <a:extLst>
            <a:ext uri="{FF2B5EF4-FFF2-40B4-BE49-F238E27FC236}">
              <a16:creationId xmlns:a16="http://schemas.microsoft.com/office/drawing/2014/main" id="{2A1C6452-D38D-4820-8D06-9B2DF12273D6}"/>
            </a:ext>
          </a:extLst>
        </xdr:cNvPr>
        <xdr:cNvSpPr txBox="1">
          <a:spLocks noChangeArrowheads="1"/>
        </xdr:cNvSpPr>
      </xdr:nvSpPr>
      <xdr:spPr bwMode="auto">
        <a:xfrm>
          <a:off x="7388225" y="3340100"/>
          <a:ext cx="590550" cy="8255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44" name="Text Box 43">
          <a:extLst>
            <a:ext uri="{FF2B5EF4-FFF2-40B4-BE49-F238E27FC236}">
              <a16:creationId xmlns:a16="http://schemas.microsoft.com/office/drawing/2014/main" id="{AB35731D-4F90-4C81-A663-A3C1D61A5044}"/>
            </a:ext>
          </a:extLst>
        </xdr:cNvPr>
        <xdr:cNvSpPr txBox="1">
          <a:spLocks noChangeArrowheads="1"/>
        </xdr:cNvSpPr>
      </xdr:nvSpPr>
      <xdr:spPr bwMode="auto">
        <a:xfrm>
          <a:off x="8366125" y="3178175"/>
          <a:ext cx="58674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45" name="Text Box 44">
          <a:extLst>
            <a:ext uri="{FF2B5EF4-FFF2-40B4-BE49-F238E27FC236}">
              <a16:creationId xmlns:a16="http://schemas.microsoft.com/office/drawing/2014/main" id="{916FAA51-F67B-48F0-9F35-3837A5F2D7DD}"/>
            </a:ext>
          </a:extLst>
        </xdr:cNvPr>
        <xdr:cNvSpPr txBox="1">
          <a:spLocks noChangeArrowheads="1"/>
        </xdr:cNvSpPr>
      </xdr:nvSpPr>
      <xdr:spPr bwMode="auto">
        <a:xfrm>
          <a:off x="8366125" y="3178175"/>
          <a:ext cx="58674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46" name="Text Box 45">
          <a:extLst>
            <a:ext uri="{FF2B5EF4-FFF2-40B4-BE49-F238E27FC236}">
              <a16:creationId xmlns:a16="http://schemas.microsoft.com/office/drawing/2014/main" id="{ABC4F208-172E-47D2-BEF7-17A12BBEA6E0}"/>
            </a:ext>
          </a:extLst>
        </xdr:cNvPr>
        <xdr:cNvSpPr txBox="1">
          <a:spLocks noChangeArrowheads="1"/>
        </xdr:cNvSpPr>
      </xdr:nvSpPr>
      <xdr:spPr bwMode="auto">
        <a:xfrm>
          <a:off x="8366125" y="3330575"/>
          <a:ext cx="586740" cy="920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47" name="Text Box 46">
          <a:extLst>
            <a:ext uri="{FF2B5EF4-FFF2-40B4-BE49-F238E27FC236}">
              <a16:creationId xmlns:a16="http://schemas.microsoft.com/office/drawing/2014/main" id="{7FA0BEE6-C781-496A-99FB-7D1B9D92E66B}"/>
            </a:ext>
          </a:extLst>
        </xdr:cNvPr>
        <xdr:cNvSpPr txBox="1">
          <a:spLocks noChangeArrowheads="1"/>
        </xdr:cNvSpPr>
      </xdr:nvSpPr>
      <xdr:spPr bwMode="auto">
        <a:xfrm>
          <a:off x="8366125" y="3330575"/>
          <a:ext cx="586740" cy="920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48" name="Text Box 47">
          <a:extLst>
            <a:ext uri="{FF2B5EF4-FFF2-40B4-BE49-F238E27FC236}">
              <a16:creationId xmlns:a16="http://schemas.microsoft.com/office/drawing/2014/main" id="{D03F70FA-7418-40B1-B83B-6457E76F6FF8}"/>
            </a:ext>
          </a:extLst>
        </xdr:cNvPr>
        <xdr:cNvSpPr txBox="1">
          <a:spLocks noChangeArrowheads="1"/>
        </xdr:cNvSpPr>
      </xdr:nvSpPr>
      <xdr:spPr bwMode="auto">
        <a:xfrm>
          <a:off x="5292725" y="37973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49" name="Text Box 48">
          <a:extLst>
            <a:ext uri="{FF2B5EF4-FFF2-40B4-BE49-F238E27FC236}">
              <a16:creationId xmlns:a16="http://schemas.microsoft.com/office/drawing/2014/main" id="{ADF4E390-B099-490E-BDE8-E2CB3E4E491B}"/>
            </a:ext>
          </a:extLst>
        </xdr:cNvPr>
        <xdr:cNvSpPr txBox="1">
          <a:spLocks noChangeArrowheads="1"/>
        </xdr:cNvSpPr>
      </xdr:nvSpPr>
      <xdr:spPr bwMode="auto">
        <a:xfrm>
          <a:off x="5292725"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0" name="Text Box 49">
          <a:extLst>
            <a:ext uri="{FF2B5EF4-FFF2-40B4-BE49-F238E27FC236}">
              <a16:creationId xmlns:a16="http://schemas.microsoft.com/office/drawing/2014/main" id="{A52236F3-DA51-47B1-8716-D3100E8E7954}"/>
            </a:ext>
          </a:extLst>
        </xdr:cNvPr>
        <xdr:cNvSpPr txBox="1">
          <a:spLocks noChangeArrowheads="1"/>
        </xdr:cNvSpPr>
      </xdr:nvSpPr>
      <xdr:spPr bwMode="auto">
        <a:xfrm>
          <a:off x="7807325" y="404177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1" name="Text Box 50">
          <a:extLst>
            <a:ext uri="{FF2B5EF4-FFF2-40B4-BE49-F238E27FC236}">
              <a16:creationId xmlns:a16="http://schemas.microsoft.com/office/drawing/2014/main" id="{F82A1B91-742F-4F30-8114-5B0FCE0C8724}"/>
            </a:ext>
          </a:extLst>
        </xdr:cNvPr>
        <xdr:cNvSpPr txBox="1">
          <a:spLocks noChangeArrowheads="1"/>
        </xdr:cNvSpPr>
      </xdr:nvSpPr>
      <xdr:spPr bwMode="auto">
        <a:xfrm>
          <a:off x="8347075" y="406082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2" name="Text Box 51">
          <a:extLst>
            <a:ext uri="{FF2B5EF4-FFF2-40B4-BE49-F238E27FC236}">
              <a16:creationId xmlns:a16="http://schemas.microsoft.com/office/drawing/2014/main" id="{4BDF0CD3-6A38-41B5-A3BF-DA89820485EF}"/>
            </a:ext>
          </a:extLst>
        </xdr:cNvPr>
        <xdr:cNvSpPr txBox="1">
          <a:spLocks noChangeArrowheads="1"/>
        </xdr:cNvSpPr>
      </xdr:nvSpPr>
      <xdr:spPr bwMode="auto">
        <a:xfrm>
          <a:off x="7397750" y="4032250"/>
          <a:ext cx="141194"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3" name="Text Box 52">
          <a:extLst>
            <a:ext uri="{FF2B5EF4-FFF2-40B4-BE49-F238E27FC236}">
              <a16:creationId xmlns:a16="http://schemas.microsoft.com/office/drawing/2014/main" id="{209EF39B-E84A-47E4-A6CF-88C9624D205A}"/>
            </a:ext>
          </a:extLst>
        </xdr:cNvPr>
        <xdr:cNvSpPr txBox="1">
          <a:spLocks noChangeArrowheads="1"/>
        </xdr:cNvSpPr>
      </xdr:nvSpPr>
      <xdr:spPr bwMode="auto">
        <a:xfrm>
          <a:off x="6699250" y="3441700"/>
          <a:ext cx="150813"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4" name="Text Box 53">
          <a:extLst>
            <a:ext uri="{FF2B5EF4-FFF2-40B4-BE49-F238E27FC236}">
              <a16:creationId xmlns:a16="http://schemas.microsoft.com/office/drawing/2014/main" id="{00CD270D-D1B9-4B61-8A5D-963139F2BC62}"/>
            </a:ext>
          </a:extLst>
        </xdr:cNvPr>
        <xdr:cNvSpPr txBox="1">
          <a:spLocks noChangeArrowheads="1"/>
        </xdr:cNvSpPr>
      </xdr:nvSpPr>
      <xdr:spPr bwMode="auto">
        <a:xfrm>
          <a:off x="6699250" y="3619500"/>
          <a:ext cx="150813"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5" name="Text Box 54">
          <a:extLst>
            <a:ext uri="{FF2B5EF4-FFF2-40B4-BE49-F238E27FC236}">
              <a16:creationId xmlns:a16="http://schemas.microsoft.com/office/drawing/2014/main" id="{76B4D32D-1D9A-4925-9B5C-E9B0E68D59AD}"/>
            </a:ext>
          </a:extLst>
        </xdr:cNvPr>
        <xdr:cNvSpPr txBox="1">
          <a:spLocks noChangeArrowheads="1"/>
        </xdr:cNvSpPr>
      </xdr:nvSpPr>
      <xdr:spPr bwMode="auto">
        <a:xfrm>
          <a:off x="6708775" y="37973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6" name="Text Box 55">
          <a:extLst>
            <a:ext uri="{FF2B5EF4-FFF2-40B4-BE49-F238E27FC236}">
              <a16:creationId xmlns:a16="http://schemas.microsoft.com/office/drawing/2014/main" id="{371F68C6-019D-40F0-91F4-2A2CADA093B4}"/>
            </a:ext>
          </a:extLst>
        </xdr:cNvPr>
        <xdr:cNvSpPr txBox="1">
          <a:spLocks noChangeArrowheads="1"/>
        </xdr:cNvSpPr>
      </xdr:nvSpPr>
      <xdr:spPr bwMode="auto">
        <a:xfrm>
          <a:off x="6350000" y="34417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7" name="Text Box 56">
          <a:extLst>
            <a:ext uri="{FF2B5EF4-FFF2-40B4-BE49-F238E27FC236}">
              <a16:creationId xmlns:a16="http://schemas.microsoft.com/office/drawing/2014/main" id="{53B5B456-D383-482C-A690-8E3DE1E8F7E3}"/>
            </a:ext>
          </a:extLst>
        </xdr:cNvPr>
        <xdr:cNvSpPr txBox="1">
          <a:spLocks noChangeArrowheads="1"/>
        </xdr:cNvSpPr>
      </xdr:nvSpPr>
      <xdr:spPr bwMode="auto">
        <a:xfrm>
          <a:off x="6350000" y="36195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8" name="Text Box 57">
          <a:extLst>
            <a:ext uri="{FF2B5EF4-FFF2-40B4-BE49-F238E27FC236}">
              <a16:creationId xmlns:a16="http://schemas.microsoft.com/office/drawing/2014/main" id="{4999AF83-02E9-47BB-BA50-27918D79C14C}"/>
            </a:ext>
          </a:extLst>
        </xdr:cNvPr>
        <xdr:cNvSpPr txBox="1">
          <a:spLocks noChangeArrowheads="1"/>
        </xdr:cNvSpPr>
      </xdr:nvSpPr>
      <xdr:spPr bwMode="auto">
        <a:xfrm>
          <a:off x="6350000" y="3797300"/>
          <a:ext cx="141194"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9" name="Text Box 58">
          <a:extLst>
            <a:ext uri="{FF2B5EF4-FFF2-40B4-BE49-F238E27FC236}">
              <a16:creationId xmlns:a16="http://schemas.microsoft.com/office/drawing/2014/main" id="{9ED43548-F804-4EAC-8C50-FE1482A1D8F6}"/>
            </a:ext>
          </a:extLst>
        </xdr:cNvPr>
        <xdr:cNvSpPr txBox="1">
          <a:spLocks noChangeArrowheads="1"/>
        </xdr:cNvSpPr>
      </xdr:nvSpPr>
      <xdr:spPr bwMode="auto">
        <a:xfrm>
          <a:off x="6019800" y="34417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0" name="Text Box 59">
          <a:extLst>
            <a:ext uri="{FF2B5EF4-FFF2-40B4-BE49-F238E27FC236}">
              <a16:creationId xmlns:a16="http://schemas.microsoft.com/office/drawing/2014/main" id="{BAE756FE-8954-4FB5-A626-B9CD9D92390A}"/>
            </a:ext>
          </a:extLst>
        </xdr:cNvPr>
        <xdr:cNvSpPr txBox="1">
          <a:spLocks noChangeArrowheads="1"/>
        </xdr:cNvSpPr>
      </xdr:nvSpPr>
      <xdr:spPr bwMode="auto">
        <a:xfrm>
          <a:off x="6019800" y="36195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1" name="Text Box 60">
          <a:extLst>
            <a:ext uri="{FF2B5EF4-FFF2-40B4-BE49-F238E27FC236}">
              <a16:creationId xmlns:a16="http://schemas.microsoft.com/office/drawing/2014/main" id="{8B938B12-FABF-4C70-A34E-2DCFE97665D2}"/>
            </a:ext>
          </a:extLst>
        </xdr:cNvPr>
        <xdr:cNvSpPr txBox="1">
          <a:spLocks noChangeArrowheads="1"/>
        </xdr:cNvSpPr>
      </xdr:nvSpPr>
      <xdr:spPr bwMode="auto">
        <a:xfrm>
          <a:off x="6019800" y="37973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2" name="Text Box 61">
          <a:extLst>
            <a:ext uri="{FF2B5EF4-FFF2-40B4-BE49-F238E27FC236}">
              <a16:creationId xmlns:a16="http://schemas.microsoft.com/office/drawing/2014/main" id="{04D472BB-645B-419B-9145-66EC90336116}"/>
            </a:ext>
          </a:extLst>
        </xdr:cNvPr>
        <xdr:cNvSpPr txBox="1">
          <a:spLocks noChangeArrowheads="1"/>
        </xdr:cNvSpPr>
      </xdr:nvSpPr>
      <xdr:spPr bwMode="auto">
        <a:xfrm>
          <a:off x="5651500" y="3441700"/>
          <a:ext cx="114300" cy="10318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3" name="Text Box 62">
          <a:extLst>
            <a:ext uri="{FF2B5EF4-FFF2-40B4-BE49-F238E27FC236}">
              <a16:creationId xmlns:a16="http://schemas.microsoft.com/office/drawing/2014/main" id="{2390E72F-2EBB-4AC2-ABCA-3F4C437B17A7}"/>
            </a:ext>
          </a:extLst>
        </xdr:cNvPr>
        <xdr:cNvSpPr txBox="1">
          <a:spLocks noChangeArrowheads="1"/>
        </xdr:cNvSpPr>
      </xdr:nvSpPr>
      <xdr:spPr bwMode="auto">
        <a:xfrm>
          <a:off x="5651500" y="3619500"/>
          <a:ext cx="114300" cy="10318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4" name="Text Box 63">
          <a:extLst>
            <a:ext uri="{FF2B5EF4-FFF2-40B4-BE49-F238E27FC236}">
              <a16:creationId xmlns:a16="http://schemas.microsoft.com/office/drawing/2014/main" id="{87EE8E2A-5956-4229-9A6C-B4AD2069B149}"/>
            </a:ext>
          </a:extLst>
        </xdr:cNvPr>
        <xdr:cNvSpPr txBox="1">
          <a:spLocks noChangeArrowheads="1"/>
        </xdr:cNvSpPr>
      </xdr:nvSpPr>
      <xdr:spPr bwMode="auto">
        <a:xfrm>
          <a:off x="5651500" y="3797300"/>
          <a:ext cx="114300" cy="10318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5" name="Text Box 64">
          <a:extLst>
            <a:ext uri="{FF2B5EF4-FFF2-40B4-BE49-F238E27FC236}">
              <a16:creationId xmlns:a16="http://schemas.microsoft.com/office/drawing/2014/main" id="{52C8C38F-A1C2-4A71-92AB-45DE32FDF9F4}"/>
            </a:ext>
          </a:extLst>
        </xdr:cNvPr>
        <xdr:cNvSpPr txBox="1">
          <a:spLocks noChangeArrowheads="1"/>
        </xdr:cNvSpPr>
      </xdr:nvSpPr>
      <xdr:spPr bwMode="auto">
        <a:xfrm>
          <a:off x="5302250" y="3432175"/>
          <a:ext cx="150813"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6" name="Text Box 65">
          <a:extLst>
            <a:ext uri="{FF2B5EF4-FFF2-40B4-BE49-F238E27FC236}">
              <a16:creationId xmlns:a16="http://schemas.microsoft.com/office/drawing/2014/main" id="{485CF74F-23A1-46C7-9A93-2B55F210A37F}"/>
            </a:ext>
          </a:extLst>
        </xdr:cNvPr>
        <xdr:cNvSpPr txBox="1">
          <a:spLocks noChangeArrowheads="1"/>
        </xdr:cNvSpPr>
      </xdr:nvSpPr>
      <xdr:spPr bwMode="auto">
        <a:xfrm>
          <a:off x="4921250" y="3432175"/>
          <a:ext cx="169636" cy="78581"/>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7" name="Text Box 66">
          <a:extLst>
            <a:ext uri="{FF2B5EF4-FFF2-40B4-BE49-F238E27FC236}">
              <a16:creationId xmlns:a16="http://schemas.microsoft.com/office/drawing/2014/main" id="{AAD8A080-4CFF-46B1-B9C0-7451A815DD56}"/>
            </a:ext>
          </a:extLst>
        </xdr:cNvPr>
        <xdr:cNvSpPr txBox="1">
          <a:spLocks noChangeArrowheads="1"/>
        </xdr:cNvSpPr>
      </xdr:nvSpPr>
      <xdr:spPr bwMode="auto">
        <a:xfrm>
          <a:off x="4911725" y="3609975"/>
          <a:ext cx="161925" cy="78581"/>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8" name="Text Box 67">
          <a:extLst>
            <a:ext uri="{FF2B5EF4-FFF2-40B4-BE49-F238E27FC236}">
              <a16:creationId xmlns:a16="http://schemas.microsoft.com/office/drawing/2014/main" id="{0C421823-58C2-418C-A2B6-17524BA0A54A}"/>
            </a:ext>
          </a:extLst>
        </xdr:cNvPr>
        <xdr:cNvSpPr txBox="1">
          <a:spLocks noChangeArrowheads="1"/>
        </xdr:cNvSpPr>
      </xdr:nvSpPr>
      <xdr:spPr bwMode="auto">
        <a:xfrm>
          <a:off x="4921250" y="3787775"/>
          <a:ext cx="169636" cy="78581"/>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N101"/>
  <sheetViews>
    <sheetView tabSelected="1" topLeftCell="A4" workbookViewId="0">
      <selection activeCell="V18" sqref="V18:W18"/>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0" style="2" hidden="1" customWidth="1"/>
    <col min="28" max="28" width="10.140625" style="2" hidden="1" customWidth="1"/>
    <col min="29" max="29" width="9.28515625" style="2" hidden="1" customWidth="1"/>
    <col min="30" max="31" width="0" style="2" hidden="1" customWidth="1"/>
    <col min="32" max="32" width="15.140625" style="2" hidden="1" customWidth="1"/>
    <col min="33" max="33" width="15" style="2" hidden="1" customWidth="1"/>
    <col min="34" max="34" width="20.42578125" style="2" hidden="1" customWidth="1"/>
    <col min="35" max="35" width="15" style="2" hidden="1" customWidth="1"/>
    <col min="36" max="38" width="15.140625" style="2" hidden="1" customWidth="1"/>
    <col min="39" max="42" width="15" style="2" hidden="1" customWidth="1"/>
    <col min="43" max="43" width="15.140625" style="2" hidden="1" customWidth="1"/>
    <col min="44" max="44" width="13.5703125" style="2" hidden="1" customWidth="1"/>
    <col min="45" max="45" width="14.5703125" style="2" hidden="1" customWidth="1"/>
    <col min="46" max="46" width="15" style="2" hidden="1" customWidth="1"/>
    <col min="47" max="47" width="10" style="2" hidden="1" customWidth="1"/>
    <col min="48" max="50" width="6.140625" style="2" hidden="1" customWidth="1"/>
    <col min="51" max="64" width="0" style="2" hidden="1" customWidth="1"/>
    <col min="65" max="65" width="10.85546875" style="2" hidden="1" customWidth="1"/>
    <col min="66" max="66" width="10.28515625" style="2" hidden="1" customWidth="1"/>
    <col min="67" max="16384" width="0"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53"/>
      <c r="D2" s="254"/>
      <c r="E2" s="254"/>
      <c r="F2" s="254"/>
      <c r="G2" s="254"/>
      <c r="H2" s="254"/>
      <c r="I2" s="254"/>
      <c r="J2" s="254"/>
      <c r="K2" s="254"/>
      <c r="L2" s="255"/>
      <c r="M2" s="4">
        <v>1</v>
      </c>
      <c r="N2" s="5"/>
      <c r="O2" s="6"/>
      <c r="P2" s="5"/>
      <c r="Q2" s="5"/>
      <c r="R2" s="5"/>
      <c r="S2" s="7"/>
      <c r="T2" s="8">
        <v>1</v>
      </c>
      <c r="U2" s="8"/>
      <c r="V2" s="9"/>
      <c r="W2" s="10" t="s">
        <v>14</v>
      </c>
      <c r="X2" s="11"/>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40"/>
      <c r="D4" s="241"/>
      <c r="E4" s="241"/>
      <c r="F4" s="242"/>
      <c r="G4" s="13" t="s">
        <v>28</v>
      </c>
      <c r="H4" s="5"/>
      <c r="I4" s="243"/>
      <c r="J4" s="244"/>
      <c r="K4" s="245"/>
      <c r="L4" s="243"/>
      <c r="M4" s="244"/>
      <c r="N4" s="5"/>
      <c r="O4" s="246"/>
      <c r="P4" s="247"/>
      <c r="Q4" s="5"/>
      <c r="R4" s="246"/>
      <c r="S4" s="247"/>
      <c r="T4" s="246"/>
      <c r="U4" s="247"/>
      <c r="V4" s="5"/>
      <c r="W4" s="246"/>
      <c r="X4" s="247"/>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v>44927</v>
      </c>
      <c r="B6" s="232"/>
      <c r="C6" s="232"/>
      <c r="D6" s="232"/>
      <c r="E6" s="232"/>
      <c r="F6" s="232"/>
      <c r="G6" s="233"/>
      <c r="H6" s="231">
        <f>A6+13</f>
        <v>44940</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44</v>
      </c>
      <c r="AM6" s="3" t="s">
        <v>45</v>
      </c>
      <c r="AN6" s="3" t="s">
        <v>46</v>
      </c>
      <c r="AO6" s="3" t="s">
        <v>47</v>
      </c>
      <c r="AP6" s="3" t="s">
        <v>48</v>
      </c>
      <c r="AQ6" s="3" t="s">
        <v>49</v>
      </c>
      <c r="AR6" s="3" t="s">
        <v>50</v>
      </c>
      <c r="AS6" s="3" t="s">
        <v>51</v>
      </c>
      <c r="AT6" s="3" t="s">
        <v>52</v>
      </c>
      <c r="AU6" s="3" t="s">
        <v>53</v>
      </c>
      <c r="AV6" s="3" t="s">
        <v>54</v>
      </c>
      <c r="AW6" s="3"/>
      <c r="AX6" s="3"/>
      <c r="AY6" s="3"/>
      <c r="AZ6" s="3"/>
      <c r="BM6" s="3" t="s">
        <v>55</v>
      </c>
      <c r="BN6" s="16"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98</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26"/>
      <c r="W9" s="227"/>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IF(($O$9=0)*AND($P$9=64),$Z$9+$AC$9,0)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IF((P9=17),0,A9)</f>
        <v>0</v>
      </c>
      <c r="AY9" s="27">
        <f>IF((P9=17),0,B9)</f>
        <v>0</v>
      </c>
      <c r="AZ9" s="27">
        <f>IF((P9=17),0,C9)</f>
        <v>0</v>
      </c>
      <c r="BA9" s="27">
        <f>IF((P9=17),0,D9)</f>
        <v>0</v>
      </c>
      <c r="BB9" s="27">
        <f>IF((P9=17),0,E9)</f>
        <v>0</v>
      </c>
      <c r="BC9" s="27">
        <f>IF((P9=17),0,F9)</f>
        <v>0</v>
      </c>
      <c r="BD9" s="27">
        <f>IF((P9=17),0,G9)</f>
        <v>0</v>
      </c>
      <c r="BE9" s="27">
        <f>IF((P9=17),0,H9)</f>
        <v>0</v>
      </c>
      <c r="BF9" s="27">
        <f>IF((P9=17),0,I9)</f>
        <v>0</v>
      </c>
      <c r="BG9" s="27">
        <f>IF((P9=17),0,J9)</f>
        <v>0</v>
      </c>
      <c r="BH9" s="27">
        <f>IF((P9=17),0,K9)</f>
        <v>0</v>
      </c>
      <c r="BI9" s="27">
        <f>IF((P9=17),0,L9)</f>
        <v>0</v>
      </c>
      <c r="BJ9" s="27">
        <f>IF((P9=17),0,M9)</f>
        <v>0</v>
      </c>
      <c r="BK9" s="27">
        <f>IF((P9=17),0,N9)</f>
        <v>0</v>
      </c>
      <c r="BM9" s="2">
        <f>IF(($O$23=78)*AND($P$23=32), $Z$23 + $AA$23,0)</f>
        <v>0</v>
      </c>
      <c r="BN9" s="2">
        <f>IF(($O$9=78)*AND($P$9=64),$Z$9+$AC$9,0)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IF(($O$10=0)*AND($P$10=64),$Z$10+$AC$10,0)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ref="AX10:AX19" si="8">IF((P10=17),0,A10)</f>
        <v>0</v>
      </c>
      <c r="AY10" s="27">
        <f t="shared" ref="AY10:AY19" si="9">IF((P10=17),0,B10)</f>
        <v>0</v>
      </c>
      <c r="AZ10" s="27">
        <f t="shared" ref="AZ10:AZ19" si="10">IF((P10=17),0,C10)</f>
        <v>0</v>
      </c>
      <c r="BA10" s="27">
        <f t="shared" ref="BA10:BA19" si="11">IF((P10=17),0,D10)</f>
        <v>0</v>
      </c>
      <c r="BB10" s="27">
        <f t="shared" ref="BB10:BB19" si="12">IF((P10=17),0,E10)</f>
        <v>0</v>
      </c>
      <c r="BC10" s="27">
        <f t="shared" ref="BC10:BC19" si="13">IF((P10=17),0,F10)</f>
        <v>0</v>
      </c>
      <c r="BD10" s="27">
        <f t="shared" ref="BD10:BD19" si="14">IF((P10=17),0,G10)</f>
        <v>0</v>
      </c>
      <c r="BE10" s="27">
        <f t="shared" ref="BE10:BE19" si="15">IF((P10=17),0,H10)</f>
        <v>0</v>
      </c>
      <c r="BF10" s="27">
        <f t="shared" ref="BF10:BF19" si="16">IF((P10=17),0,I10)</f>
        <v>0</v>
      </c>
      <c r="BG10" s="27">
        <f t="shared" ref="BG10:BG19" si="17">IF((P10=17),0,J10)</f>
        <v>0</v>
      </c>
      <c r="BH10" s="27">
        <f t="shared" ref="BH10:BH19" si="18">IF((P10=17),0,K10)</f>
        <v>0</v>
      </c>
      <c r="BI10" s="27">
        <f t="shared" ref="BI10:BI19" si="19">IF((P10=17),0,L10)</f>
        <v>0</v>
      </c>
      <c r="BJ10" s="27">
        <f t="shared" ref="BJ10:BJ19" si="20">IF((P10=17),0,M10)</f>
        <v>0</v>
      </c>
      <c r="BK10" s="27">
        <f t="shared" ref="BK10:BK19" si="21">IF((P10=17),0,N10)</f>
        <v>0</v>
      </c>
      <c r="BM10" s="2">
        <f>IF(($O$24=78)*AND($P$24=32), $Z$24 + $AA$24,0)</f>
        <v>0</v>
      </c>
      <c r="BN10" s="2">
        <f>IF(($O$10=78)*AND($P$10=64),$Z$10+$AC$10,0)</f>
        <v>0</v>
      </c>
    </row>
    <row r="11" spans="1:66" ht="12" customHeight="1">
      <c r="A11" s="28" t="s">
        <v>14</v>
      </c>
      <c r="B11" s="28" t="s">
        <v>14</v>
      </c>
      <c r="C11" s="28"/>
      <c r="D11" s="28"/>
      <c r="E11" s="28" t="s">
        <v>14</v>
      </c>
      <c r="F11" s="28"/>
      <c r="G11" s="36"/>
      <c r="H11" s="28" t="s">
        <v>14</v>
      </c>
      <c r="I11" s="28" t="s">
        <v>14</v>
      </c>
      <c r="J11" s="28"/>
      <c r="K11" s="28"/>
      <c r="L11" s="28"/>
      <c r="M11" s="28"/>
      <c r="N11" s="36"/>
      <c r="O11" s="30"/>
      <c r="P11" s="31"/>
      <c r="Q11" s="30"/>
      <c r="R11" s="32">
        <f t="shared" si="0"/>
        <v>0</v>
      </c>
      <c r="S11" s="33">
        <f t="shared" si="1"/>
        <v>0</v>
      </c>
      <c r="T11" s="32">
        <f t="shared" si="2"/>
        <v>0</v>
      </c>
      <c r="U11" s="33">
        <f t="shared" si="3"/>
        <v>0</v>
      </c>
      <c r="V11" s="214"/>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IF(($O$11=0)*AND($P$11=64),$Z$11+$AC$11,0)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f t="shared" si="13"/>
        <v>0</v>
      </c>
      <c r="BD11" s="27">
        <f t="shared" si="14"/>
        <v>0</v>
      </c>
      <c r="BE11" s="27" t="str">
        <f t="shared" si="15"/>
        <v xml:space="preserve"> </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IF(($O$11=78)*AND($P$11=64),$Z$11+$AC$11,0)</f>
        <v>0</v>
      </c>
    </row>
    <row r="12" spans="1:66" ht="12" customHeight="1">
      <c r="A12" s="28" t="s">
        <v>14</v>
      </c>
      <c r="B12" s="28"/>
      <c r="C12" s="28"/>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IF(($O$12=0)*AND($P$12=64),$Z$12+$AC$12,0)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f t="shared" si="9"/>
        <v>0</v>
      </c>
      <c r="AZ12" s="27">
        <f t="shared" si="10"/>
        <v>0</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IF(($O$12=78)*AND($P$12=64),$Z$12+$AC$12,0)</f>
        <v>0</v>
      </c>
    </row>
    <row r="13" spans="1:66" ht="12" customHeight="1">
      <c r="A13" s="28" t="s">
        <v>14</v>
      </c>
      <c r="B13" s="28"/>
      <c r="C13" s="28"/>
      <c r="D13" s="28"/>
      <c r="E13" s="28"/>
      <c r="F13" s="28"/>
      <c r="G13" s="36"/>
      <c r="H13" s="28"/>
      <c r="I13" s="28" t="s">
        <v>14</v>
      </c>
      <c r="J13" s="28"/>
      <c r="K13" s="28"/>
      <c r="L13" s="28"/>
      <c r="M13" s="28"/>
      <c r="N13" s="36" t="s">
        <v>14</v>
      </c>
      <c r="O13" s="30"/>
      <c r="P13" s="31"/>
      <c r="Q13" s="30"/>
      <c r="R13" s="32">
        <f t="shared" si="0"/>
        <v>0</v>
      </c>
      <c r="S13" s="33">
        <f t="shared" si="1"/>
        <v>0</v>
      </c>
      <c r="T13" s="32">
        <f t="shared" si="2"/>
        <v>0</v>
      </c>
      <c r="U13" s="33">
        <f t="shared" si="3"/>
        <v>0</v>
      </c>
      <c r="V13" s="214"/>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IF(($O$13=0)*AND($P$13=64),$Z$13+$AC$13,0)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t="str">
        <f t="shared" si="21"/>
        <v xml:space="preserve"> </v>
      </c>
      <c r="BN13" s="2">
        <f>IF(($O$13=78)*AND($P$13=64),$Z$13+$AC$13,0)</f>
        <v>0</v>
      </c>
    </row>
    <row r="14" spans="1:66" ht="12" customHeight="1">
      <c r="A14" s="28" t="s">
        <v>14</v>
      </c>
      <c r="B14" s="28"/>
      <c r="C14" s="28"/>
      <c r="D14" s="28"/>
      <c r="E14" s="28"/>
      <c r="F14" s="28"/>
      <c r="G14" s="36"/>
      <c r="H14" s="28"/>
      <c r="I14" s="28"/>
      <c r="J14" s="28"/>
      <c r="K14" s="28"/>
      <c r="L14" s="28"/>
      <c r="M14" s="28"/>
      <c r="N14" s="36" t="s">
        <v>14</v>
      </c>
      <c r="O14" s="30"/>
      <c r="P14" s="31"/>
      <c r="Q14" s="30"/>
      <c r="R14" s="32">
        <f t="shared" si="0"/>
        <v>0</v>
      </c>
      <c r="S14" s="33">
        <f t="shared" si="1"/>
        <v>0</v>
      </c>
      <c r="T14" s="32">
        <f t="shared" si="2"/>
        <v>0</v>
      </c>
      <c r="U14" s="33">
        <f t="shared" si="3"/>
        <v>0</v>
      </c>
      <c r="V14" s="214"/>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IF(($O$14=0)*AND($P$14=64),$Z$14+$AC$14,0)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t="str">
        <f t="shared" si="21"/>
        <v xml:space="preserve"> </v>
      </c>
      <c r="BN14" s="2">
        <f>IF(($O$14=78)*AND($P$14=64),$Z$14+$AC$14,0)</f>
        <v>0</v>
      </c>
    </row>
    <row r="15" spans="1:66" ht="12" customHeight="1">
      <c r="A15" s="28" t="s">
        <v>14</v>
      </c>
      <c r="B15" s="28"/>
      <c r="C15" s="28"/>
      <c r="D15" s="28"/>
      <c r="E15" s="28"/>
      <c r="F15" s="28"/>
      <c r="G15" s="36"/>
      <c r="H15" s="28"/>
      <c r="I15" s="28"/>
      <c r="J15" s="28"/>
      <c r="K15" s="28"/>
      <c r="L15" s="28"/>
      <c r="M15" s="28"/>
      <c r="N15" s="36" t="s">
        <v>14</v>
      </c>
      <c r="O15" s="30"/>
      <c r="P15" s="31"/>
      <c r="Q15" s="30"/>
      <c r="R15" s="32">
        <f t="shared" si="0"/>
        <v>0</v>
      </c>
      <c r="S15" s="33">
        <f t="shared" si="1"/>
        <v>0</v>
      </c>
      <c r="T15" s="32">
        <f t="shared" si="2"/>
        <v>0</v>
      </c>
      <c r="U15" s="33">
        <f t="shared" si="3"/>
        <v>0</v>
      </c>
      <c r="V15" s="214"/>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IF(($O$15=0)*AND($P$15=64),$Z$15+$AC$15,0)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t="str">
        <f t="shared" si="21"/>
        <v xml:space="preserve"> </v>
      </c>
      <c r="BN15" s="2">
        <f>IF(($O$15=78)*AND($P$15=64),$Z$15+$AC$15,0)</f>
        <v>0</v>
      </c>
    </row>
    <row r="16" spans="1:66" ht="12" customHeight="1">
      <c r="A16" s="28" t="s">
        <v>14</v>
      </c>
      <c r="B16" s="28"/>
      <c r="C16" s="28"/>
      <c r="D16" s="28"/>
      <c r="E16" s="28"/>
      <c r="F16" s="28"/>
      <c r="G16" s="36"/>
      <c r="H16" s="28"/>
      <c r="I16" s="28"/>
      <c r="J16" s="28"/>
      <c r="K16" s="28"/>
      <c r="L16" s="28"/>
      <c r="M16" s="28"/>
      <c r="N16" s="36" t="s">
        <v>14</v>
      </c>
      <c r="O16" s="30"/>
      <c r="P16" s="31"/>
      <c r="Q16" s="30"/>
      <c r="R16" s="32">
        <f t="shared" si="0"/>
        <v>0</v>
      </c>
      <c r="S16" s="33">
        <f t="shared" si="1"/>
        <v>0</v>
      </c>
      <c r="T16" s="32">
        <f t="shared" si="2"/>
        <v>0</v>
      </c>
      <c r="U16" s="33">
        <f t="shared" si="3"/>
        <v>0</v>
      </c>
      <c r="V16" s="214"/>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IF(($O$16=0)*AND($P$16=64),$Z$16+$AC$16,0)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t="str">
        <f t="shared" si="21"/>
        <v xml:space="preserve"> </v>
      </c>
      <c r="BN16" s="2">
        <f>IF(($O$16=78)*AND($P$16=64),$Z$16+$AC$16,0)</f>
        <v>0</v>
      </c>
    </row>
    <row r="17" spans="1:66" ht="12" customHeight="1">
      <c r="A17" s="28" t="s">
        <v>14</v>
      </c>
      <c r="B17" s="28"/>
      <c r="C17" s="28"/>
      <c r="D17" s="28"/>
      <c r="E17" s="28"/>
      <c r="F17" s="28"/>
      <c r="G17" s="36"/>
      <c r="H17" s="28"/>
      <c r="I17" s="28"/>
      <c r="J17" s="28"/>
      <c r="K17" s="28"/>
      <c r="L17" s="28"/>
      <c r="M17" s="28"/>
      <c r="N17" s="36" t="s">
        <v>14</v>
      </c>
      <c r="O17" s="30"/>
      <c r="P17" s="31"/>
      <c r="Q17" s="30"/>
      <c r="R17" s="32">
        <f t="shared" si="0"/>
        <v>0</v>
      </c>
      <c r="S17" s="33">
        <f t="shared" si="1"/>
        <v>0</v>
      </c>
      <c r="T17" s="32">
        <f t="shared" si="2"/>
        <v>0</v>
      </c>
      <c r="U17" s="33">
        <f t="shared" si="3"/>
        <v>0</v>
      </c>
      <c r="V17" s="214"/>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IF(($O$17=0)*AND($P$17=64),$Z$17+$AC$17,0)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t="str">
        <f t="shared" si="21"/>
        <v xml:space="preserve"> </v>
      </c>
      <c r="BN17" s="2">
        <f>IF(($O$17=78)*AND($P$17=64),$Z$17+$AC$17,0)</f>
        <v>0</v>
      </c>
    </row>
    <row r="18" spans="1:66" ht="12" customHeight="1">
      <c r="A18" s="28"/>
      <c r="B18" s="28"/>
      <c r="C18" s="28"/>
      <c r="D18" s="28"/>
      <c r="E18" s="28"/>
      <c r="F18" s="28"/>
      <c r="G18" s="36"/>
      <c r="H18" s="28"/>
      <c r="I18" s="28"/>
      <c r="J18" s="28"/>
      <c r="K18" s="28"/>
      <c r="L18" s="28"/>
      <c r="M18" s="28"/>
      <c r="N18" s="36"/>
      <c r="O18" s="30"/>
      <c r="P18" s="31"/>
      <c r="Q18" s="30"/>
      <c r="R18" s="32">
        <f>ROUNDDOWN(SUM(A18:G18),0)</f>
        <v>0</v>
      </c>
      <c r="S18" s="33">
        <f>IF(AA18=0.25, 1,IF(AA18=0.5,2,IF(AA18=0.75,3,0)))</f>
        <v>0</v>
      </c>
      <c r="T18" s="32">
        <f>ROUNDDOWN(SUM(H18:N18),0)</f>
        <v>0</v>
      </c>
      <c r="U18" s="33">
        <f>IF(AD18=0.25, 1,IF(AD18=0.5,2,IF(AD18=0.75,3,0)))</f>
        <v>0</v>
      </c>
      <c r="V18" s="214"/>
      <c r="W18" s="215"/>
      <c r="X18" s="229"/>
      <c r="Y18" s="114" t="s">
        <v>109</v>
      </c>
      <c r="Z18" s="34">
        <f>SUM(A18:G18)</f>
        <v>0</v>
      </c>
      <c r="AA18" s="35">
        <f>Z18 - R18</f>
        <v>0</v>
      </c>
      <c r="AC18" s="34">
        <f>SUM(H18:N18)</f>
        <v>0</v>
      </c>
      <c r="AD18" s="35">
        <f>AC18 - T18</f>
        <v>0</v>
      </c>
      <c r="AG18" s="2">
        <f>IF($P18=61, $Z18+ $AC18,0)</f>
        <v>0</v>
      </c>
      <c r="AH18" s="2">
        <f>IF(SUM($O$18:$P$18)=62,$Z$18 + $AC$18,0)</f>
        <v>0</v>
      </c>
      <c r="AI18" s="2">
        <f>IF(($O$18=0)*AND($P$18=64),$Z$18+$AC$18,0)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IF(($O$18=78)*AND($P$18=64),$Z$18+$AC$18,0)</f>
        <v>0</v>
      </c>
    </row>
    <row r="19" spans="1:66" ht="12" customHeight="1">
      <c r="A19" s="28" t="s">
        <v>14</v>
      </c>
      <c r="B19" s="28"/>
      <c r="C19" s="28"/>
      <c r="D19" s="28"/>
      <c r="E19" s="28"/>
      <c r="F19" s="28"/>
      <c r="G19" s="36"/>
      <c r="H19" s="28"/>
      <c r="I19" s="28"/>
      <c r="J19" s="28"/>
      <c r="K19" s="28"/>
      <c r="L19" s="28"/>
      <c r="M19" s="28"/>
      <c r="N19" s="28" t="s">
        <v>14</v>
      </c>
      <c r="O19" s="30"/>
      <c r="P19" s="31"/>
      <c r="Q19" s="30"/>
      <c r="R19" s="32">
        <f t="shared" si="0"/>
        <v>0</v>
      </c>
      <c r="S19" s="33">
        <f t="shared" si="1"/>
        <v>0</v>
      </c>
      <c r="T19" s="32">
        <f t="shared" si="2"/>
        <v>0</v>
      </c>
      <c r="U19" s="33">
        <f t="shared" si="3"/>
        <v>0</v>
      </c>
      <c r="V19" s="214"/>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IF(($O$19=0)*AND($P$19=64),$Z$19+$AC$19,0)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t="str">
        <f t="shared" si="21"/>
        <v xml:space="preserve"> </v>
      </c>
      <c r="BN19" s="2">
        <f>IF(($O$19=78)*AND($P$19=64),$Z$19+$AC$19,0)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12" t="s">
        <v>115</v>
      </c>
      <c r="U21" s="213"/>
      <c r="V21" s="213"/>
      <c r="W21" s="40">
        <v>0</v>
      </c>
      <c r="X21" s="41">
        <f>IF(AND(T2=1,X20=4),AU36,IF(AND(T2=1,X20=6),AU39,IF(AND(T2=1,X20=8),AU41,0)))</f>
        <v>0</v>
      </c>
      <c r="Z21" s="34">
        <f>SUM(Z9:Z19)</f>
        <v>0</v>
      </c>
      <c r="AA21" s="2" t="s">
        <v>116</v>
      </c>
      <c r="AC21" s="34">
        <f>SUM(AC9:AC19)</f>
        <v>0</v>
      </c>
      <c r="AD21" s="2" t="s">
        <v>116</v>
      </c>
      <c r="AF21" s="2">
        <f t="shared" ref="AF21:BK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si="23"/>
        <v>0</v>
      </c>
      <c r="AY21" s="2">
        <f t="shared" si="23"/>
        <v>0</v>
      </c>
      <c r="AZ21" s="2">
        <f t="shared" si="23"/>
        <v>0</v>
      </c>
      <c r="BA21" s="2">
        <f t="shared" si="23"/>
        <v>0</v>
      </c>
      <c r="BB21" s="2">
        <f t="shared" si="23"/>
        <v>0</v>
      </c>
      <c r="BC21" s="2">
        <f t="shared" si="23"/>
        <v>0</v>
      </c>
      <c r="BD21" s="2">
        <f t="shared" si="23"/>
        <v>0</v>
      </c>
      <c r="BE21" s="2">
        <f t="shared" si="23"/>
        <v>0</v>
      </c>
      <c r="BF21" s="2">
        <f t="shared" si="23"/>
        <v>0</v>
      </c>
      <c r="BG21" s="2">
        <f t="shared" si="23"/>
        <v>0</v>
      </c>
      <c r="BH21" s="2">
        <f t="shared" si="23"/>
        <v>0</v>
      </c>
      <c r="BI21" s="2">
        <f t="shared" si="23"/>
        <v>0</v>
      </c>
      <c r="BJ21" s="2">
        <f t="shared" si="23"/>
        <v>0</v>
      </c>
      <c r="BK21" s="2">
        <f t="shared" si="23"/>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12" t="s">
        <v>118</v>
      </c>
      <c r="U22" s="213"/>
      <c r="V22" s="213"/>
      <c r="W22" s="40">
        <v>0</v>
      </c>
      <c r="X22" s="42">
        <f>IF(AND(T2=1,X20=4),AU46,IF(AND(T2=1,X20=6),AU46,IF(AND(T2=1,X20=8),AU46,0)))</f>
        <v>0</v>
      </c>
    </row>
    <row r="23" spans="1:66" ht="14.25" customHeight="1">
      <c r="A23" s="28"/>
      <c r="B23" s="28"/>
      <c r="C23" s="28"/>
      <c r="D23" s="28"/>
      <c r="E23" s="28"/>
      <c r="F23" s="28"/>
      <c r="G23" s="36"/>
      <c r="H23" s="28"/>
      <c r="I23" s="28"/>
      <c r="J23" s="28"/>
      <c r="K23" s="28"/>
      <c r="L23" s="28" t="s">
        <v>14</v>
      </c>
      <c r="M23" s="28"/>
      <c r="N23" s="36"/>
      <c r="O23" s="43"/>
      <c r="P23" s="44"/>
      <c r="Q23" s="45">
        <f>ROUNDDOWN(SUM(A23:G23),0)</f>
        <v>0</v>
      </c>
      <c r="R23" s="46">
        <f>IF(AA31=0.25, 1,IF(AA31=0.5,2,IF(AA31=0.75,3,0)))</f>
        <v>0</v>
      </c>
      <c r="S23" s="47">
        <f>ROUNDDOWN(SUM(H23:N23),0)</f>
        <v>0</v>
      </c>
      <c r="T23" s="33">
        <f>IF(AB31=0.25, 1,IF(AB31=0.5,2,IF(AB31=0.75,3,0)))</f>
        <v>0</v>
      </c>
      <c r="U23" s="193" t="s">
        <v>119</v>
      </c>
      <c r="V23" s="193"/>
      <c r="W23" s="40">
        <v>0</v>
      </c>
      <c r="X23" s="48"/>
      <c r="Y23" s="114" t="s">
        <v>120</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5">
        <f>ROUNDDOWN(SUM(A24:G24),0)</f>
        <v>0</v>
      </c>
      <c r="R24" s="46">
        <f>IF(AA32=0.25, 1,IF(AA32=0.5,2,IF(AA32=0.75,3,0)))</f>
        <v>0</v>
      </c>
      <c r="S24" s="47">
        <f>ROUNDDOWN(SUM(H24:N24),0)</f>
        <v>0</v>
      </c>
      <c r="T24" s="33">
        <f>IF(AB32=0.25, 1,IF(AB32=0.5,2,IF(AB32=0.75,3,0)))</f>
        <v>0</v>
      </c>
      <c r="U24" s="194"/>
      <c r="V24" s="195"/>
      <c r="W24" s="195"/>
      <c r="X24" s="196"/>
      <c r="Y24" s="114" t="s">
        <v>122</v>
      </c>
      <c r="Z24" s="34">
        <f>SUM(A24:G24)</f>
        <v>0</v>
      </c>
      <c r="AA24" s="34">
        <f>SUM(H24:N24)</f>
        <v>0</v>
      </c>
      <c r="AB24" s="34"/>
      <c r="AQ24" s="49"/>
      <c r="AR24" s="49"/>
    </row>
    <row r="25" spans="1:66" ht="14.25" customHeight="1">
      <c r="A25" s="28" t="s">
        <v>14</v>
      </c>
      <c r="B25" s="28"/>
      <c r="C25" s="28"/>
      <c r="D25" s="28"/>
      <c r="E25" s="28"/>
      <c r="F25" s="28"/>
      <c r="G25" s="36"/>
      <c r="H25" s="28"/>
      <c r="I25" s="28"/>
      <c r="J25" s="28"/>
      <c r="K25" s="28"/>
      <c r="L25" s="28"/>
      <c r="M25" s="28"/>
      <c r="N25" s="36"/>
      <c r="O25" s="50"/>
      <c r="P25" s="44"/>
      <c r="Q25" s="45">
        <f>ROUNDDOWN(SUM(A25:G25),0)</f>
        <v>0</v>
      </c>
      <c r="R25" s="46">
        <f>IF(AA33=0.25, 1,IF(AA33=0.5,2,IF(AA33=0.75,3,0)))</f>
        <v>0</v>
      </c>
      <c r="S25" s="47">
        <f>ROUNDDOWN(SUM(H25:N25),0)</f>
        <v>0</v>
      </c>
      <c r="T25" s="33">
        <f>IF(AB33=0.25, 1,IF(AB33=0.5,2,IF(AB33=0.75,3,0)))</f>
        <v>0</v>
      </c>
      <c r="U25" s="197"/>
      <c r="V25" s="198"/>
      <c r="W25" s="198"/>
      <c r="X25" s="199"/>
      <c r="Y25" s="114" t="s">
        <v>123</v>
      </c>
      <c r="Z25" s="34">
        <f>SUM(A25:G25)</f>
        <v>0</v>
      </c>
      <c r="AA25" s="34">
        <f>SUM(H25:N25)</f>
        <v>0</v>
      </c>
      <c r="AF25" s="51" t="s">
        <v>124</v>
      </c>
      <c r="AG25" s="51" t="s">
        <v>125</v>
      </c>
      <c r="AP25" s="52"/>
      <c r="AQ25" s="53"/>
      <c r="AR25" s="53"/>
      <c r="AS25" s="53"/>
      <c r="AT25" s="53"/>
      <c r="AU25" s="53"/>
      <c r="AV25" s="54"/>
      <c r="AW25" s="54"/>
      <c r="AX25" s="54"/>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00"/>
      <c r="V26" s="201"/>
      <c r="W26" s="201"/>
      <c r="X26" s="202"/>
      <c r="AF26" s="56" t="s">
        <v>128</v>
      </c>
      <c r="AG26" s="56" t="s">
        <v>128</v>
      </c>
      <c r="AP26" s="52"/>
      <c r="AQ26" s="53"/>
      <c r="AR26" s="53"/>
      <c r="AS26" s="53"/>
      <c r="AT26" s="53"/>
      <c r="AU26" s="53"/>
      <c r="AV26" s="53"/>
      <c r="AW26" s="53"/>
      <c r="AX26" s="53"/>
    </row>
    <row r="27" spans="1:66" ht="12" customHeight="1">
      <c r="A27" s="38">
        <f t="shared" ref="A27:N27" si="24">SUM(A23:A25)</f>
        <v>0</v>
      </c>
      <c r="B27" s="38">
        <f t="shared" si="24"/>
        <v>0</v>
      </c>
      <c r="C27" s="38">
        <f t="shared" si="24"/>
        <v>0</v>
      </c>
      <c r="D27" s="38">
        <f t="shared" si="24"/>
        <v>0</v>
      </c>
      <c r="E27" s="38">
        <f t="shared" si="24"/>
        <v>0</v>
      </c>
      <c r="F27" s="38">
        <f t="shared" si="24"/>
        <v>0</v>
      </c>
      <c r="G27" s="38">
        <f t="shared" si="24"/>
        <v>0</v>
      </c>
      <c r="H27" s="38">
        <f t="shared" si="24"/>
        <v>0</v>
      </c>
      <c r="I27" s="38">
        <f t="shared" si="24"/>
        <v>0</v>
      </c>
      <c r="J27" s="38">
        <f t="shared" si="24"/>
        <v>0</v>
      </c>
      <c r="K27" s="38">
        <f t="shared" si="24"/>
        <v>0</v>
      </c>
      <c r="L27" s="38">
        <f t="shared" si="24"/>
        <v>0</v>
      </c>
      <c r="M27" s="38">
        <f t="shared" si="24"/>
        <v>0</v>
      </c>
      <c r="N27" s="38">
        <f t="shared" si="24"/>
        <v>0</v>
      </c>
      <c r="O27" s="205">
        <f>SUM(O23:P25)</f>
        <v>0</v>
      </c>
      <c r="P27" s="206"/>
      <c r="Q27" s="207">
        <f>Z29</f>
        <v>0</v>
      </c>
      <c r="R27" s="206"/>
      <c r="S27" s="55"/>
      <c r="T27" s="208" t="s">
        <v>129</v>
      </c>
      <c r="U27" s="209"/>
      <c r="V27" s="57">
        <v>0</v>
      </c>
      <c r="W27" s="58">
        <f>AR21</f>
        <v>0</v>
      </c>
      <c r="X27" s="59">
        <f>V27+W27</f>
        <v>0</v>
      </c>
      <c r="Y27" s="114" t="s">
        <v>130</v>
      </c>
      <c r="Z27" s="34">
        <f>SUM(Z23:Z25)</f>
        <v>0</v>
      </c>
      <c r="AA27" s="34">
        <f>SUM(AA23:AA25)</f>
        <v>0</v>
      </c>
      <c r="AB27" s="2" t="s">
        <v>131</v>
      </c>
      <c r="AF27" s="2">
        <f>IF(($O$9=61)*AND($P$9=61), O9+P9+Q9,0)</f>
        <v>0</v>
      </c>
      <c r="AG27" s="27">
        <f>IF((($O$9=61)*AND($P$9=61)), $Z$9 + $AC$9,0)</f>
        <v>0</v>
      </c>
      <c r="AI27" s="186" t="s">
        <v>132</v>
      </c>
      <c r="AJ27" s="186"/>
      <c r="AK27" s="2">
        <f>SUM(AN23,AM23,AS23,AG23,AH23,AR23,AP23,AO23,AT23,AI23)</f>
        <v>0</v>
      </c>
      <c r="AP27" s="52"/>
      <c r="AQ27" s="60"/>
      <c r="AR27" s="60"/>
      <c r="AS27" s="60"/>
      <c r="AT27" s="60"/>
      <c r="AU27" s="60"/>
      <c r="AV27" s="60"/>
      <c r="AW27" s="52"/>
      <c r="AX27" s="52"/>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186" t="s">
        <v>139</v>
      </c>
      <c r="AJ28" s="186"/>
      <c r="AK28" s="2">
        <f>SUM(AQ23,AF23,AJ23,AK23,AL23)</f>
        <v>0</v>
      </c>
      <c r="AP28" s="52"/>
      <c r="AQ28" s="52"/>
      <c r="AR28" s="52"/>
      <c r="AS28" s="52"/>
      <c r="AT28" s="52"/>
      <c r="AU28" s="52"/>
      <c r="AV28" s="52"/>
      <c r="AW28" s="52"/>
      <c r="AX28" s="52"/>
    </row>
    <row r="29" spans="1:66" ht="12" customHeight="1">
      <c r="A29" s="62"/>
      <c r="B29" s="62" t="s">
        <v>14</v>
      </c>
      <c r="C29" s="62"/>
      <c r="D29" s="62"/>
      <c r="E29" s="62" t="s">
        <v>14</v>
      </c>
      <c r="F29" s="62"/>
      <c r="G29" s="63"/>
      <c r="H29" s="62"/>
      <c r="I29" s="62"/>
      <c r="J29" s="62" t="s">
        <v>14</v>
      </c>
      <c r="K29" s="62" t="s">
        <v>14</v>
      </c>
      <c r="L29" s="62" t="s">
        <v>14</v>
      </c>
      <c r="M29" s="62" t="s">
        <v>14</v>
      </c>
      <c r="N29" s="64"/>
      <c r="O29" s="187"/>
      <c r="P29" s="139">
        <v>0</v>
      </c>
      <c r="Q29" s="140"/>
      <c r="R29" s="160">
        <f>IF(AND(T2=1,X20=4),AS36,IF(AND(T2=1,X20=6),AS39,IF(AND(T2=1,X20=8),AS41,0)))</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52"/>
      <c r="AR29" s="52"/>
      <c r="AS29" s="52"/>
      <c r="AT29" s="52"/>
      <c r="AU29" s="52"/>
      <c r="AV29" s="65"/>
      <c r="AW29" s="65"/>
      <c r="AX29" s="65"/>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60"/>
      <c r="AR30" s="60"/>
      <c r="AS30" s="60"/>
      <c r="AT30" s="69"/>
      <c r="AU30" s="60"/>
      <c r="AV30" s="60"/>
      <c r="AW30" s="70"/>
      <c r="AX30" s="65"/>
      <c r="AY30" s="3"/>
      <c r="AZ30" s="3"/>
    </row>
    <row r="31" spans="1:66" ht="12" customHeight="1">
      <c r="A31" s="66"/>
      <c r="B31" s="66"/>
      <c r="C31" s="66"/>
      <c r="D31" s="66"/>
      <c r="E31" s="66"/>
      <c r="F31" s="66"/>
      <c r="G31" s="67"/>
      <c r="H31" s="66"/>
      <c r="I31" s="66"/>
      <c r="J31" s="66"/>
      <c r="K31" s="66"/>
      <c r="L31" s="66"/>
      <c r="M31" s="66"/>
      <c r="N31" s="68"/>
      <c r="O31" s="187"/>
      <c r="P31" s="139">
        <v>0</v>
      </c>
      <c r="Q31" s="140"/>
      <c r="R31" s="160">
        <f>IF(AND(T2=1,X20=4),AS46,IF(AND(T2=1,X20=6),AS46,IF(AND(T2=1,X20=8),AS46,0)))</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65"/>
      <c r="AR31" s="65"/>
      <c r="AS31" s="65"/>
      <c r="AT31" s="65"/>
      <c r="AU31" s="65"/>
      <c r="AV31" s="65"/>
      <c r="AW31" s="65"/>
      <c r="AX31" s="65"/>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60"/>
      <c r="AR32" s="60"/>
      <c r="AS32" s="60"/>
      <c r="AT32" s="60"/>
      <c r="AU32" s="60"/>
      <c r="AV32" s="65"/>
      <c r="AW32" s="65"/>
      <c r="AX32" s="70"/>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139">
        <v>0</v>
      </c>
      <c r="Q33" s="140"/>
      <c r="R33" s="160">
        <f>AF21</f>
        <v>0</v>
      </c>
      <c r="S33" s="161"/>
      <c r="T33" s="172">
        <f>SUM(P33:R33)</f>
        <v>0</v>
      </c>
      <c r="U33" s="161"/>
      <c r="V33" s="115">
        <f>AI21</f>
        <v>0</v>
      </c>
      <c r="W33" s="11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t="s">
        <v>144</v>
      </c>
      <c r="AR33" s="49" t="s">
        <v>145</v>
      </c>
      <c r="AS33" s="2" t="s">
        <v>146</v>
      </c>
      <c r="AU33" s="2" t="s">
        <v>147</v>
      </c>
      <c r="AV33" s="2" t="s">
        <v>148</v>
      </c>
      <c r="AW33" s="2" t="s">
        <v>149</v>
      </c>
      <c r="AX33" s="2" t="s">
        <v>150</v>
      </c>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139">
        <v>0</v>
      </c>
      <c r="Q34" s="140"/>
      <c r="R34" s="160">
        <f>BM21</f>
        <v>0</v>
      </c>
      <c r="S34" s="161"/>
      <c r="T34" s="172">
        <f>SUM(P34:R34)</f>
        <v>0</v>
      </c>
      <c r="U34" s="161"/>
      <c r="V34" s="115">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74"/>
      <c r="AR34" s="75"/>
      <c r="AS34" s="3"/>
      <c r="AT34" s="3"/>
      <c r="AU34" s="3"/>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v>0</v>
      </c>
      <c r="Q35" s="140"/>
      <c r="R35" s="160">
        <f>AQ21</f>
        <v>0</v>
      </c>
      <c r="S35" s="161"/>
      <c r="T35" s="172">
        <f>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Q35" s="49"/>
      <c r="AR35" s="49"/>
      <c r="AV35" s="54">
        <f>W21</f>
        <v>0</v>
      </c>
      <c r="AW35" s="54">
        <f>W21</f>
        <v>0</v>
      </c>
      <c r="AX35" s="54">
        <f>W21</f>
        <v>0</v>
      </c>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60">
        <f>SUM(AV35,W23)</f>
        <v>0</v>
      </c>
      <c r="AR36" s="60">
        <f>AQ36/20</f>
        <v>0</v>
      </c>
      <c r="AS36" s="60">
        <f>TRUNC(AR36)</f>
        <v>0</v>
      </c>
      <c r="AT36" s="60"/>
      <c r="AU36" s="60">
        <f>MOD(AQ36,20)</f>
        <v>0</v>
      </c>
      <c r="AV36" s="76"/>
      <c r="AW36" s="76" t="s">
        <v>14</v>
      </c>
      <c r="AX36" s="3" t="s">
        <v>14</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60"/>
      <c r="AR37" s="60"/>
      <c r="AS37" s="60"/>
      <c r="AT37" s="60"/>
      <c r="AU37" s="60"/>
      <c r="AV37" s="3"/>
      <c r="AW37" s="3"/>
      <c r="AX37" s="3"/>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3"/>
      <c r="AR38" s="3"/>
      <c r="AS38" s="3"/>
      <c r="AT38" s="3"/>
      <c r="AU38" s="3"/>
      <c r="AV38" s="3"/>
      <c r="AW38" s="3"/>
      <c r="AX38" s="3"/>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60">
        <f>SUM(AW35,W23)</f>
        <v>0</v>
      </c>
      <c r="AR39" s="60">
        <f>AQ39/13</f>
        <v>0</v>
      </c>
      <c r="AS39" s="60">
        <f>TRUNC(AR39)</f>
        <v>0</v>
      </c>
      <c r="AT39" s="69"/>
      <c r="AU39" s="60">
        <f>MOD(AQ39,13)</f>
        <v>0</v>
      </c>
      <c r="AV39" s="3"/>
      <c r="AW39" s="3"/>
      <c r="AX39" s="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3"/>
      <c r="AR40" s="3"/>
      <c r="AS40" s="3"/>
      <c r="AT40" s="3"/>
      <c r="AU40" s="3"/>
      <c r="AV40" s="3"/>
      <c r="AW40" s="3"/>
      <c r="AX40" s="3"/>
      <c r="AY40" s="3"/>
      <c r="AZ40" s="3"/>
    </row>
    <row r="41" spans="1:52" ht="8.25" customHeight="1">
      <c r="A41" s="133" t="s">
        <v>163</v>
      </c>
      <c r="B41" s="134"/>
      <c r="C41" s="134"/>
      <c r="D41" s="134"/>
      <c r="E41" s="134"/>
      <c r="F41" s="134"/>
      <c r="G41" s="134"/>
      <c r="H41" s="134"/>
      <c r="I41" s="134"/>
      <c r="J41" s="134"/>
      <c r="K41" s="134"/>
      <c r="L41" s="134"/>
      <c r="M41" s="134"/>
      <c r="N41" s="135" t="s">
        <v>164</v>
      </c>
      <c r="O41" s="136"/>
      <c r="P41" s="139">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60">
        <f>SUM(AX35,W23)</f>
        <v>0</v>
      </c>
      <c r="AR41" s="60">
        <f>AQ41/10</f>
        <v>0</v>
      </c>
      <c r="AS41" s="60">
        <f>TRUNC(AR41)</f>
        <v>0</v>
      </c>
      <c r="AT41" s="60"/>
      <c r="AU41" s="60">
        <f>MOD(AQ41,10)</f>
        <v>0</v>
      </c>
      <c r="AV41" s="3"/>
      <c r="AW41" s="3"/>
      <c r="AX41" s="3"/>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3"/>
      <c r="AR42" s="3"/>
      <c r="AS42" s="3"/>
      <c r="AT42" s="3"/>
      <c r="AU42" s="3"/>
      <c r="AV42" s="3"/>
      <c r="AW42" s="3"/>
      <c r="AX42" s="3"/>
      <c r="AY42" s="3"/>
      <c r="AZ42" s="3"/>
    </row>
    <row r="43" spans="1:52" ht="12" customHeight="1">
      <c r="A43" s="145"/>
      <c r="B43" s="146"/>
      <c r="C43" s="146"/>
      <c r="D43" s="146"/>
      <c r="E43" s="146"/>
      <c r="F43" s="146"/>
      <c r="G43" s="146"/>
      <c r="H43" s="146"/>
      <c r="I43" s="146"/>
      <c r="J43" s="146"/>
      <c r="K43" s="146"/>
      <c r="L43" s="146"/>
      <c r="M43" s="146"/>
      <c r="N43" s="137" t="s">
        <v>165</v>
      </c>
      <c r="O43" s="148"/>
      <c r="P43" s="149">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74" t="s">
        <v>166</v>
      </c>
      <c r="AR43" s="75"/>
      <c r="AS43" s="3"/>
      <c r="AT43" s="3"/>
      <c r="AU43" s="3"/>
      <c r="AV43" s="3"/>
      <c r="AW43" s="3"/>
      <c r="AX43" s="3"/>
      <c r="AY43" s="3"/>
      <c r="AZ43" s="3"/>
    </row>
    <row r="44" spans="1:52" ht="12.75" customHeight="1">
      <c r="A44" s="147"/>
      <c r="B44" s="134"/>
      <c r="C44" s="134"/>
      <c r="D44" s="134"/>
      <c r="E44" s="134"/>
      <c r="F44" s="134"/>
      <c r="G44" s="134"/>
      <c r="H44" s="134"/>
      <c r="I44" s="134"/>
      <c r="J44" s="134"/>
      <c r="K44" s="134"/>
      <c r="L44" s="134"/>
      <c r="M44" s="134"/>
      <c r="N44" s="137" t="s">
        <v>167</v>
      </c>
      <c r="O44" s="148"/>
      <c r="P44" s="149">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49" t="s">
        <v>168</v>
      </c>
      <c r="AR44" s="49" t="s">
        <v>145</v>
      </c>
      <c r="AS44" s="2" t="s">
        <v>146</v>
      </c>
      <c r="AU44" s="2" t="s">
        <v>147</v>
      </c>
      <c r="AV44" s="2" t="s">
        <v>148</v>
      </c>
      <c r="AW44" s="3"/>
      <c r="AX44" s="3"/>
      <c r="AY44" s="3"/>
      <c r="AZ44" s="3"/>
    </row>
    <row r="45" spans="1:52" ht="12" customHeight="1">
      <c r="A45" s="106" t="s">
        <v>169</v>
      </c>
      <c r="B45" s="107"/>
      <c r="C45" s="107"/>
      <c r="D45" s="107"/>
      <c r="E45" s="107"/>
      <c r="F45" s="107"/>
      <c r="G45" s="107"/>
      <c r="H45" s="107"/>
      <c r="I45" s="107"/>
      <c r="J45" s="107"/>
      <c r="K45" s="107"/>
      <c r="L45" s="107"/>
      <c r="M45" s="107"/>
      <c r="N45" s="121" t="s">
        <v>170</v>
      </c>
      <c r="O45" s="122"/>
      <c r="P45" s="125"/>
      <c r="Q45" s="126"/>
      <c r="R45" s="125"/>
      <c r="S45" s="126"/>
      <c r="T45" s="125"/>
      <c r="U45" s="126"/>
      <c r="V45" s="129">
        <f>AO21</f>
        <v>0</v>
      </c>
      <c r="W45" s="131"/>
      <c r="X45" s="184"/>
      <c r="AV45" s="76">
        <f>W22</f>
        <v>0</v>
      </c>
      <c r="AW45" s="3"/>
      <c r="AX45" s="3"/>
      <c r="AY45" s="3"/>
      <c r="AZ45" s="3"/>
    </row>
    <row r="46" spans="1:52" ht="8.25" customHeight="1">
      <c r="A46" s="118"/>
      <c r="B46" s="81"/>
      <c r="C46" s="81"/>
      <c r="D46" s="81"/>
      <c r="E46" s="81"/>
      <c r="F46" s="81"/>
      <c r="G46" s="81"/>
      <c r="H46" s="81"/>
      <c r="I46" s="81"/>
      <c r="J46" s="81"/>
      <c r="K46" s="81"/>
      <c r="L46" s="81"/>
      <c r="M46" s="81"/>
      <c r="N46" s="123"/>
      <c r="O46" s="124"/>
      <c r="P46" s="127"/>
      <c r="Q46" s="128"/>
      <c r="R46" s="127"/>
      <c r="S46" s="128"/>
      <c r="T46" s="127"/>
      <c r="U46" s="128"/>
      <c r="V46" s="130"/>
      <c r="W46" s="132"/>
      <c r="X46" s="185"/>
      <c r="AQ46" s="34">
        <f>SUM(AV45,W23)</f>
        <v>0</v>
      </c>
      <c r="AR46" s="34">
        <f>AQ46/20</f>
        <v>0</v>
      </c>
      <c r="AS46" s="2">
        <f>TRUNC(AR46)</f>
        <v>0</v>
      </c>
      <c r="AU46" s="82">
        <f>MOD(AQ46,20)</f>
        <v>0</v>
      </c>
      <c r="AV46" s="3"/>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V47" s="3"/>
      <c r="AW47" s="3"/>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V48" s="3"/>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algorithmName="SHA-512" hashValue="PQu4ImSh6js0uGH8xw7IcbXrGFP99LAAq+tde5uEwNMORgVqnbVksLFrPgjeVfwRTN/9Ar3+pjq45mez3P6hmQ==" saltValue="I+ePKZJcvyfgos+UUxYing==" spinCount="100000" sheet="1" objects="1" scenarios="1"/>
  <mergeCells count="137">
    <mergeCell ref="A4:B4"/>
    <mergeCell ref="C4:F4"/>
    <mergeCell ref="I4:J4"/>
    <mergeCell ref="K4:M4"/>
    <mergeCell ref="O4:P4"/>
    <mergeCell ref="R4:S4"/>
    <mergeCell ref="T4:U4"/>
    <mergeCell ref="W4:X4"/>
    <mergeCell ref="A1:B1"/>
    <mergeCell ref="C1:L1"/>
    <mergeCell ref="V1:W1"/>
    <mergeCell ref="A2:B2"/>
    <mergeCell ref="C2:L2"/>
    <mergeCell ref="A3:B3"/>
    <mergeCell ref="I3:J3"/>
    <mergeCell ref="K3:M3"/>
    <mergeCell ref="O3:P3"/>
    <mergeCell ref="R3:S3"/>
    <mergeCell ref="T3:U3"/>
    <mergeCell ref="C3:F3"/>
    <mergeCell ref="W3:X3"/>
    <mergeCell ref="V5:W5"/>
    <mergeCell ref="X5:X19"/>
    <mergeCell ref="A6:G6"/>
    <mergeCell ref="H6:N6"/>
    <mergeCell ref="A5:N5"/>
    <mergeCell ref="O5:Q5"/>
    <mergeCell ref="R5:S5"/>
    <mergeCell ref="T5:U5"/>
    <mergeCell ref="V6:W6"/>
    <mergeCell ref="V7:W7"/>
    <mergeCell ref="V14:W14"/>
    <mergeCell ref="V15:W15"/>
    <mergeCell ref="V8:W8"/>
    <mergeCell ref="AX7:BD7"/>
    <mergeCell ref="BE7:BK7"/>
    <mergeCell ref="Y8:AA8"/>
    <mergeCell ref="AC8:AE8"/>
    <mergeCell ref="A20:N20"/>
    <mergeCell ref="O20:Q20"/>
    <mergeCell ref="R20:S20"/>
    <mergeCell ref="T20:W20"/>
    <mergeCell ref="V9:W9"/>
    <mergeCell ref="V10:W10"/>
    <mergeCell ref="V11:W11"/>
    <mergeCell ref="V16:W16"/>
    <mergeCell ref="V17:W17"/>
    <mergeCell ref="V18:W18"/>
    <mergeCell ref="O21:P21"/>
    <mergeCell ref="R21:S21"/>
    <mergeCell ref="T21:V21"/>
    <mergeCell ref="V19:W19"/>
    <mergeCell ref="V12:W12"/>
    <mergeCell ref="V13:W13"/>
    <mergeCell ref="A22:N22"/>
    <mergeCell ref="O22:S22"/>
    <mergeCell ref="T22:V22"/>
    <mergeCell ref="AI27:AJ27"/>
    <mergeCell ref="U23:V23"/>
    <mergeCell ref="U24:X26"/>
    <mergeCell ref="A26:N26"/>
    <mergeCell ref="O26:S26"/>
    <mergeCell ref="R28:S28"/>
    <mergeCell ref="T28:U28"/>
    <mergeCell ref="O27:P27"/>
    <mergeCell ref="Q27:R27"/>
    <mergeCell ref="T27:U27"/>
    <mergeCell ref="O31:O32"/>
    <mergeCell ref="P31:Q32"/>
    <mergeCell ref="A28:O28"/>
    <mergeCell ref="P28:Q28"/>
    <mergeCell ref="O29:O30"/>
    <mergeCell ref="P29:Q30"/>
    <mergeCell ref="R29:S30"/>
    <mergeCell ref="T29:U30"/>
    <mergeCell ref="V31:V32"/>
    <mergeCell ref="W31:W32"/>
    <mergeCell ref="X28:X46"/>
    <mergeCell ref="R33:S33"/>
    <mergeCell ref="R31:S32"/>
    <mergeCell ref="T31:U32"/>
    <mergeCell ref="T33:U33"/>
    <mergeCell ref="AI28:AJ28"/>
    <mergeCell ref="V29:V30"/>
    <mergeCell ref="W29:W30"/>
    <mergeCell ref="V37:V38"/>
    <mergeCell ref="W37:W38"/>
    <mergeCell ref="W35:W36"/>
    <mergeCell ref="V35:V36"/>
    <mergeCell ref="T35:U36"/>
    <mergeCell ref="T39:U40"/>
    <mergeCell ref="V39:V40"/>
    <mergeCell ref="T37:U38"/>
    <mergeCell ref="W39:W40"/>
    <mergeCell ref="W41:W42"/>
    <mergeCell ref="P34:Q34"/>
    <mergeCell ref="R34:S34"/>
    <mergeCell ref="T34:U34"/>
    <mergeCell ref="A33:M33"/>
    <mergeCell ref="N33:O33"/>
    <mergeCell ref="A34:F34"/>
    <mergeCell ref="H34:I34"/>
    <mergeCell ref="J34:M34"/>
    <mergeCell ref="N34:O34"/>
    <mergeCell ref="P33:Q33"/>
    <mergeCell ref="A36:M36"/>
    <mergeCell ref="A35:M35"/>
    <mergeCell ref="N35:O36"/>
    <mergeCell ref="P35:Q36"/>
    <mergeCell ref="R35:S36"/>
    <mergeCell ref="R37:S38"/>
    <mergeCell ref="A38:G39"/>
    <mergeCell ref="H38:M39"/>
    <mergeCell ref="N39:O40"/>
    <mergeCell ref="P39:Q40"/>
    <mergeCell ref="A40:M40"/>
    <mergeCell ref="N37:O38"/>
    <mergeCell ref="P37:Q38"/>
    <mergeCell ref="R39:S40"/>
    <mergeCell ref="N45:O46"/>
    <mergeCell ref="P45:Q46"/>
    <mergeCell ref="R45:S46"/>
    <mergeCell ref="T45:U46"/>
    <mergeCell ref="V45:V46"/>
    <mergeCell ref="W45:W46"/>
    <mergeCell ref="A41:M41"/>
    <mergeCell ref="N41:O42"/>
    <mergeCell ref="P41:Q42"/>
    <mergeCell ref="A42:M44"/>
    <mergeCell ref="N43:O43"/>
    <mergeCell ref="P43:Q43"/>
    <mergeCell ref="R41:S42"/>
    <mergeCell ref="T41:U42"/>
    <mergeCell ref="V41:V42"/>
    <mergeCell ref="R43:U44"/>
    <mergeCell ref="N44:O44"/>
    <mergeCell ref="P44:Q44"/>
  </mergeCells>
  <phoneticPr fontId="33" type="noConversion"/>
  <dataValidations xWindow="913" yWindow="487"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0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000-000001000000}">
      <formula1>64</formula1>
    </dataValidation>
    <dataValidation allowBlank="1" showInputMessage="1" showErrorMessage="1" promptTitle="ANNUAL CARRYOVER HOURS" prompt="_x000a_IS THIS YOUR BEGINNING SPREADSHEET?_x000a__x000a_IF SO, ENTER YOUR ANNUAL INITIAL CARRYOVER HOURS._x000a__x000a_OTHERWISE, IGNORE THIS ENTRY." sqref="W21" xr:uid="{00000000-0002-0000-0000-000002000000}"/>
    <dataValidation allowBlank="1" showInputMessage="1" showErrorMessage="1" promptTitle="HOURS WORKED" prompt="Enter hours worked - minus any overtime." sqref="W23" xr:uid="{00000000-0002-0000-0000-000003000000}"/>
    <dataValidation allowBlank="1" showInputMessage="1" showErrorMessage="1" promptTitle="SICK CARRYOVER HOURS" prompt="_x000a_IS THIS YOUR BEGINNING SPREADSHEET?_x000a__x000a_IF SO, ENTER YOUR SICK INITIAL CARRYOVER HOURS._x000a__x000a_OTHERWISE, IGNORE THIS ENTRY." sqref="W22" xr:uid="{00000000-0002-0000-0000-000004000000}"/>
    <dataValidation allowBlank="1" showErrorMessage="1" sqref="X21:X22" xr:uid="{00000000-0002-0000-0000-000005000000}"/>
    <dataValidation allowBlank="1" showInputMessage="1" showErrorMessage="1" promptTitle="LEAVE CATEGORY" prompt="_x000a_PART TIME EMPLOYEE'S ONLY_x000a__x000a_PLEASE ENTER YOUR LEAVE CATEGORY (example: 6)._x000a__x000a_ _x000a_" sqref="X20" xr:uid="{00000000-0002-0000-0000-000006000000}"/>
    <dataValidation type="whole" operator="equal" allowBlank="1" showInputMessage="1" showErrorMessage="1" error="ENTER A  1" promptTitle="Intermittent Employee" prompt="If you are an Intermittent Employee, enter a  1._x000a_" sqref="U2" xr:uid="{00000000-0002-0000-0000-000007000000}">
      <formula1>1</formula1>
    </dataValidation>
    <dataValidation type="whole" operator="equal" allowBlank="1" showInputMessage="1" showErrorMessage="1" error="ENTER A  1." promptTitle="Part Time Employee" prompt="If you are a Part Time Employee, enter a  1._x000a__x000a_ENTER LEAVE CATEGORY BELOW (above remarks)." sqref="T2" xr:uid="{00000000-0002-0000-0000-000008000000}">
      <formula1>1</formula1>
    </dataValidation>
    <dataValidation type="whole" operator="equal" allowBlank="1" showInputMessage="1" showErrorMessage="1" errorTitle=" " error="ENTER A  1 " promptTitle="Full Time Employee" prompt="If you are a Full Time Employee, enter a 1._x000a__x000a_" sqref="S2" xr:uid="{00000000-0002-0000-00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N101"/>
  <sheetViews>
    <sheetView topLeftCell="A4" zoomScaleNormal="100" workbookViewId="0">
      <selection activeCell="U15" sqref="U15"/>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'PP01'!C2</f>
        <v>0</v>
      </c>
      <c r="D2" s="294"/>
      <c r="E2" s="294"/>
      <c r="F2" s="294"/>
      <c r="G2" s="294"/>
      <c r="H2" s="294"/>
      <c r="I2" s="294"/>
      <c r="J2" s="294"/>
      <c r="K2" s="294"/>
      <c r="L2" s="295"/>
      <c r="M2" s="4">
        <f>'PP01'!M2+1</f>
        <v>2</v>
      </c>
      <c r="N2" s="86">
        <f>'PP01'!N2</f>
        <v>0</v>
      </c>
      <c r="O2" s="6">
        <f>'PP01'!O2</f>
        <v>0</v>
      </c>
      <c r="P2" s="86">
        <f>'PP01'!P2</f>
        <v>0</v>
      </c>
      <c r="Q2" s="86">
        <f>'PP01'!Q2</f>
        <v>0</v>
      </c>
      <c r="R2" s="86">
        <f>'PP01'!R2</f>
        <v>0</v>
      </c>
      <c r="S2" s="87">
        <f>'PP01'!S2</f>
        <v>0</v>
      </c>
      <c r="T2" s="8">
        <f>'PP01'!T2</f>
        <v>1</v>
      </c>
      <c r="U2" s="88">
        <f>'PP01'!U2</f>
        <v>0</v>
      </c>
      <c r="V2" s="9"/>
      <c r="W2" s="10" t="s">
        <v>14</v>
      </c>
      <c r="X2" s="11">
        <f>'PP01'!X2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'PP01'!C4</f>
        <v>0</v>
      </c>
      <c r="D4" s="286"/>
      <c r="E4" s="286"/>
      <c r="F4" s="287"/>
      <c r="G4" s="89" t="str">
        <f>'PP01'!G4</f>
        <v>23</v>
      </c>
      <c r="H4" s="86"/>
      <c r="I4" s="288"/>
      <c r="J4" s="289"/>
      <c r="K4" s="290"/>
      <c r="L4" s="288"/>
      <c r="M4" s="289"/>
      <c r="N4" s="86"/>
      <c r="O4" s="291"/>
      <c r="P4" s="292"/>
      <c r="Q4" s="86"/>
      <c r="R4" s="291"/>
      <c r="S4" s="292"/>
      <c r="T4" s="291"/>
      <c r="U4" s="292"/>
      <c r="V4" s="86"/>
      <c r="W4" s="291">
        <f>'PP01'!W4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'PP01'!A6+14</f>
        <v>44941</v>
      </c>
      <c r="B6" s="232"/>
      <c r="C6" s="232"/>
      <c r="D6" s="232"/>
      <c r="E6" s="232"/>
      <c r="F6" s="232"/>
      <c r="G6" s="233"/>
      <c r="H6" s="231">
        <f>A6+13</f>
        <v>44954</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'PP01'!V9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IF((P9=17),0,A9)</f>
        <v>0</v>
      </c>
      <c r="AY9" s="27">
        <f>IF((P9=17),0,B9)</f>
        <v>0</v>
      </c>
      <c r="AZ9" s="27">
        <f>IF((P9=17),0,C9)</f>
        <v>0</v>
      </c>
      <c r="BA9" s="27">
        <f>IF((P9=17),0,D9)</f>
        <v>0</v>
      </c>
      <c r="BB9" s="27">
        <f>IF((P9=17),0,E9)</f>
        <v>0</v>
      </c>
      <c r="BC9" s="27">
        <f>IF((P9=17),0,F9)</f>
        <v>0</v>
      </c>
      <c r="BD9" s="27">
        <f>IF((P9=17),0,G9)</f>
        <v>0</v>
      </c>
      <c r="BE9" s="27">
        <f>IF((P9=17),0,H9)</f>
        <v>0</v>
      </c>
      <c r="BF9" s="27">
        <f>IF((P9=17),0,I9)</f>
        <v>0</v>
      </c>
      <c r="BG9" s="27">
        <f>IF((P9=17),0,J9)</f>
        <v>0</v>
      </c>
      <c r="BH9" s="27">
        <f>IF((P9=17),0,K9)</f>
        <v>0</v>
      </c>
      <c r="BI9" s="27">
        <f>IF((P9=17),0,L9)</f>
        <v>0</v>
      </c>
      <c r="BJ9" s="27">
        <f>IF((P9=17),0,M9)</f>
        <v>0</v>
      </c>
      <c r="BK9" s="27">
        <f>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'PP01'!V10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ref="AX10:AX19" si="8">IF((P10=17),0,A10)</f>
        <v>0</v>
      </c>
      <c r="AY10" s="27">
        <f t="shared" ref="AY10:AY19" si="9">IF((P10=17),0,B10)</f>
        <v>0</v>
      </c>
      <c r="AZ10" s="27">
        <f t="shared" ref="AZ10:AZ19" si="10">IF((P10=17),0,C10)</f>
        <v>0</v>
      </c>
      <c r="BA10" s="27">
        <f t="shared" ref="BA10:BA19" si="11">IF((P10=17),0,D10)</f>
        <v>0</v>
      </c>
      <c r="BB10" s="27">
        <f t="shared" ref="BB10:BB19" si="12">IF((P10=17),0,E10)</f>
        <v>0</v>
      </c>
      <c r="BC10" s="27">
        <f t="shared" ref="BC10:BC19" si="13">IF((P10=17),0,F10)</f>
        <v>0</v>
      </c>
      <c r="BD10" s="27">
        <f t="shared" ref="BD10:BD19" si="14">IF((P10=17),0,G10)</f>
        <v>0</v>
      </c>
      <c r="BE10" s="27">
        <f t="shared" ref="BE10:BE19" si="15">IF((P10=17),0,H10)</f>
        <v>0</v>
      </c>
      <c r="BF10" s="27">
        <f t="shared" ref="BF10:BF19" si="16">IF((P10=17),0,I10)</f>
        <v>0</v>
      </c>
      <c r="BG10" s="27">
        <f t="shared" ref="BG10:BG19" si="17">IF((P10=17),0,J10)</f>
        <v>0</v>
      </c>
      <c r="BH10" s="27">
        <f t="shared" ref="BH10:BH19" si="18">IF((P10=17),0,K10)</f>
        <v>0</v>
      </c>
      <c r="BI10" s="27">
        <f t="shared" ref="BI10:BI19" si="19">IF((P10=17),0,L10)</f>
        <v>0</v>
      </c>
      <c r="BJ10" s="27">
        <f t="shared" ref="BJ10:BJ19" si="20">IF((P10=17),0,M10)</f>
        <v>0</v>
      </c>
      <c r="BK10" s="27">
        <f t="shared" ref="BK10:BK19" si="21">IF((P10=17),0,N10)</f>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'PP01'!V11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'PP01'!V12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'PP01'!V13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'PP01'!V14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'PP01'!V15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'PP01'!V16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'PP01'!V17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ROUNDDOWN(SUM(A18:G18),0)</f>
        <v>0</v>
      </c>
      <c r="S18" s="33">
        <f>IF(AA18=0.25, 1,IF(AA18=0.5,2,IF(AA18=0.75,3,0)))</f>
        <v>0</v>
      </c>
      <c r="T18" s="32">
        <f>ROUNDDOWN(SUM(H18:N18),0)</f>
        <v>0</v>
      </c>
      <c r="U18" s="33">
        <f>IF(AD18=0.25, 1,IF(AD18=0.5,2,IF(AD18=0.75,3,0)))</f>
        <v>0</v>
      </c>
      <c r="V18" s="214">
        <f>'PP01'!V18</f>
        <v>0</v>
      </c>
      <c r="W18" s="215"/>
      <c r="X18" s="229"/>
      <c r="Y18" s="114" t="s">
        <v>109</v>
      </c>
      <c r="Z18" s="34">
        <f>SUM(A18:G18)</f>
        <v>0</v>
      </c>
      <c r="AA18" s="35">
        <f>Z18 - R18</f>
        <v>0</v>
      </c>
      <c r="AC18" s="34">
        <f>SUM(H18:N18)</f>
        <v>0</v>
      </c>
      <c r="AD18" s="35">
        <f>AC18 - T18</f>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'PP01'!V19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'PP01'!X20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'PP01'!X21</f>
        <v>0</v>
      </c>
      <c r="W21" s="284"/>
      <c r="X21" s="42">
        <f>IF(AND(T2=1,X20=4),AU39,IF(AND(T2=1,X20=6),AU42,IF(AND(T2=1,X20=8),AU44,0)))</f>
        <v>0</v>
      </c>
      <c r="Z21" s="34">
        <f>SUM(Z9:Z19)</f>
        <v>0</v>
      </c>
      <c r="AA21" s="2" t="s">
        <v>116</v>
      </c>
      <c r="AC21" s="34">
        <f>SUM(AC9:AC19)</f>
        <v>0</v>
      </c>
      <c r="AD21" s="2" t="s">
        <v>116</v>
      </c>
      <c r="AF21" s="2">
        <f t="shared" ref="AF21:AQ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SUM(AR9:AR19)</f>
        <v>0</v>
      </c>
      <c r="AS21" s="2">
        <f>SUM(AS9:AS19)</f>
        <v>0</v>
      </c>
      <c r="AT21" s="2">
        <f>SUM(AT9:AT19)</f>
        <v>0</v>
      </c>
      <c r="AU21" s="2">
        <f t="shared" ref="AU21:BK21" si="24">SUM(AU9:AU19)</f>
        <v>0</v>
      </c>
      <c r="AV21" s="2">
        <f t="shared" si="24"/>
        <v>0</v>
      </c>
      <c r="AX21" s="2">
        <f t="shared" si="24"/>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'PP01'!X22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'PP01'!X27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'PP01'!W29</f>
        <v>0</v>
      </c>
      <c r="Q29" s="140"/>
      <c r="R29" s="160">
        <f>IF(AND(T2=1,X20=4),AS39,IF(AND(T2=1,X20=6),AS42,IF(AND(T2=1,X20=8),AS44,'PP01'!R29)))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'PP01'!W31</f>
        <v>0</v>
      </c>
      <c r="Q31" s="140"/>
      <c r="R31" s="160">
        <f>IF(AND(T2=1,X20=4),AS48,IF(AND(T2=1,X20=6),AS48,IF(AND(T2=1,X20=8),AS48,'PP01'!R31)))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'PP01'!W33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'PP01'!W34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IF(('PP01'!W35&gt;24),24,'PP01'!W35)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'PP01'!W37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'PP01'!W39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'PP01'!W41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'PP01'!W43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'PP01'!W44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f>'PP01'!AU46+T22</f>
        <v>0</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A1:B1"/>
    <mergeCell ref="C1:L1"/>
    <mergeCell ref="V1:W1"/>
    <mergeCell ref="A2:B2"/>
    <mergeCell ref="C2:L2"/>
    <mergeCell ref="I3:J3"/>
    <mergeCell ref="K3:M3"/>
    <mergeCell ref="O3:P3"/>
    <mergeCell ref="R3:S3"/>
    <mergeCell ref="T3:U3"/>
    <mergeCell ref="C3:F3"/>
    <mergeCell ref="W3:X3"/>
    <mergeCell ref="A4:B4"/>
    <mergeCell ref="C4:F4"/>
    <mergeCell ref="I4:J4"/>
    <mergeCell ref="K4:M4"/>
    <mergeCell ref="O4:P4"/>
    <mergeCell ref="R4:S4"/>
    <mergeCell ref="T4:U4"/>
    <mergeCell ref="W4:X4"/>
    <mergeCell ref="A3:B3"/>
    <mergeCell ref="V5:W5"/>
    <mergeCell ref="X5:X19"/>
    <mergeCell ref="A6:G6"/>
    <mergeCell ref="H6:N6"/>
    <mergeCell ref="A5:N5"/>
    <mergeCell ref="O5:Q5"/>
    <mergeCell ref="R5:S5"/>
    <mergeCell ref="T5:U5"/>
    <mergeCell ref="V6:W6"/>
    <mergeCell ref="V7:W7"/>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AI27:AJ27"/>
    <mergeCell ref="U23:V23"/>
    <mergeCell ref="U24:X26"/>
    <mergeCell ref="A26:N26"/>
    <mergeCell ref="O26:S26"/>
    <mergeCell ref="V11:W11"/>
    <mergeCell ref="V16:W16"/>
    <mergeCell ref="V17:W17"/>
    <mergeCell ref="V18:W18"/>
    <mergeCell ref="O21:P21"/>
    <mergeCell ref="R21:S21"/>
    <mergeCell ref="T21:U21"/>
    <mergeCell ref="V21:W21"/>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A34:F34"/>
    <mergeCell ref="H34:I34"/>
    <mergeCell ref="AQ37:AQ38"/>
    <mergeCell ref="AR37:AR38"/>
    <mergeCell ref="AS37:AS38"/>
    <mergeCell ref="AT37:AT38"/>
    <mergeCell ref="AU37:AU38"/>
    <mergeCell ref="AV37:AV38"/>
    <mergeCell ref="AW37:AW38"/>
    <mergeCell ref="AX37:AX38"/>
    <mergeCell ref="A38:G39"/>
    <mergeCell ref="H38:M39"/>
    <mergeCell ref="N39:O40"/>
    <mergeCell ref="P39:Q40"/>
    <mergeCell ref="A40:M40"/>
    <mergeCell ref="N37:O38"/>
    <mergeCell ref="P37:Q38"/>
    <mergeCell ref="R39:S40"/>
    <mergeCell ref="A41:M41"/>
    <mergeCell ref="N41:O42"/>
    <mergeCell ref="P41:Q42"/>
    <mergeCell ref="A42:M44"/>
    <mergeCell ref="N43:O43"/>
    <mergeCell ref="P43:Q43"/>
    <mergeCell ref="N45:O46"/>
    <mergeCell ref="P45:Q46"/>
    <mergeCell ref="R45:S46"/>
    <mergeCell ref="R43:U44"/>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1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1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1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100-000003000000}"/>
    <dataValidation allowBlank="1" showInputMessage="1" showErrorMessage="1" promptTitle="HOURS WORKED" prompt="Enter hours worked - minus any overtime." sqref="W23" xr:uid="{00000000-0002-0000-0100-000004000000}"/>
    <dataValidation allowBlank="1" showErrorMessage="1" sqref="X21:X22" xr:uid="{00000000-0002-0000-01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1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1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1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1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'PP02'!C2</f>
        <v>0</v>
      </c>
      <c r="D2" s="294"/>
      <c r="E2" s="294"/>
      <c r="F2" s="294"/>
      <c r="G2" s="294"/>
      <c r="H2" s="294"/>
      <c r="I2" s="294"/>
      <c r="J2" s="294"/>
      <c r="K2" s="294"/>
      <c r="L2" s="295"/>
      <c r="M2" s="4">
        <f>'PP02'!M2+1</f>
        <v>3</v>
      </c>
      <c r="N2" s="86">
        <f>'PP02'!N2</f>
        <v>0</v>
      </c>
      <c r="O2" s="6">
        <f>'PP02'!O2</f>
        <v>0</v>
      </c>
      <c r="P2" s="86">
        <f>'PP02'!P2</f>
        <v>0</v>
      </c>
      <c r="Q2" s="86">
        <f>'PP02'!Q2</f>
        <v>0</v>
      </c>
      <c r="R2" s="86">
        <f>'PP02'!R2</f>
        <v>0</v>
      </c>
      <c r="S2" s="87">
        <f>'PP02'!S2</f>
        <v>0</v>
      </c>
      <c r="T2" s="8">
        <f>'PP02'!T2</f>
        <v>1</v>
      </c>
      <c r="U2" s="88">
        <f>'PP02'!U2</f>
        <v>0</v>
      </c>
      <c r="V2" s="9"/>
      <c r="W2" s="10" t="s">
        <v>14</v>
      </c>
      <c r="X2" s="11">
        <f>'PP02'!X2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'PP02'!C4</f>
        <v>0</v>
      </c>
      <c r="D4" s="286"/>
      <c r="E4" s="286"/>
      <c r="F4" s="287"/>
      <c r="G4" s="89" t="str">
        <f>'PP02'!G4</f>
        <v>23</v>
      </c>
      <c r="H4" s="86"/>
      <c r="I4" s="288"/>
      <c r="J4" s="289"/>
      <c r="K4" s="290"/>
      <c r="L4" s="288"/>
      <c r="M4" s="289"/>
      <c r="N4" s="86"/>
      <c r="O4" s="291"/>
      <c r="P4" s="292"/>
      <c r="Q4" s="86"/>
      <c r="R4" s="291"/>
      <c r="S4" s="292"/>
      <c r="T4" s="291"/>
      <c r="U4" s="292"/>
      <c r="V4" s="86"/>
      <c r="W4" s="291">
        <f>'PP02'!W4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'PP02'!A6+14</f>
        <v>44955</v>
      </c>
      <c r="B6" s="232"/>
      <c r="C6" s="232"/>
      <c r="D6" s="232"/>
      <c r="E6" s="232"/>
      <c r="F6" s="232"/>
      <c r="G6" s="233"/>
      <c r="H6" s="231">
        <f>A6+13</f>
        <v>44968</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'PP02'!V9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'PP02'!V10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'PP02'!V11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'PP02'!V12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'PP02'!V13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'PP02'!V14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'PP02'!V15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'PP02'!V16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'PP02'!V17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'PP02'!V18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'PP02'!V19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'PP02'!X20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'PP02'!X21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'PP02'!X22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'PP02'!X27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'PP02'!W29</f>
        <v>0</v>
      </c>
      <c r="Q29" s="140"/>
      <c r="R29" s="160">
        <f>IF(AND(T2=1,X20=4),AS39,IF(AND(T2=1,X20=6),AS42,IF(AND(T2=1,X20=8),AS44,'PP02'!R29)))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'PP02'!W31</f>
        <v>0</v>
      </c>
      <c r="Q31" s="140"/>
      <c r="R31" s="160">
        <f>IF(AND(T2=1,X20=4),AS48,IF(AND(T2=1,X20=6),AS48,IF(AND(T2=1,X20=8),AS48,'PP02'!R31)))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'PP02'!W33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'PP02'!W34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IF(('PP02'!W35&gt;24),24,'PP02'!W35)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'PP02'!W37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'PP02'!W39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'PP02'!W41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'PP02'!W43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'PP02'!W44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'PP02'!AU46+T22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 ref="AU37:AU38"/>
    <mergeCell ref="AV37:AV38"/>
    <mergeCell ref="AW37:AW38"/>
    <mergeCell ref="AX37:AX38"/>
    <mergeCell ref="AQ37:AQ38"/>
    <mergeCell ref="AR37:AR38"/>
    <mergeCell ref="AS37:AS38"/>
    <mergeCell ref="AT37:AT38"/>
    <mergeCell ref="R37:S38"/>
    <mergeCell ref="T37:U38"/>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O27:P27"/>
    <mergeCell ref="Q27:R27"/>
    <mergeCell ref="T27:U27"/>
    <mergeCell ref="AI27:AJ27"/>
    <mergeCell ref="U23:V23"/>
    <mergeCell ref="U24:X26"/>
    <mergeCell ref="A26:N26"/>
    <mergeCell ref="O26:S26"/>
    <mergeCell ref="A22:N22"/>
    <mergeCell ref="O22:S22"/>
    <mergeCell ref="T22:U22"/>
    <mergeCell ref="V22:W22"/>
    <mergeCell ref="O21:P21"/>
    <mergeCell ref="R21:S21"/>
    <mergeCell ref="T21:U21"/>
    <mergeCell ref="V21:W21"/>
    <mergeCell ref="A20:N20"/>
    <mergeCell ref="O20:Q20"/>
    <mergeCell ref="R20:S20"/>
    <mergeCell ref="T20:W20"/>
    <mergeCell ref="AX7:BD7"/>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A6:G6"/>
    <mergeCell ref="H6:N6"/>
    <mergeCell ref="A5:N5"/>
    <mergeCell ref="O5:Q5"/>
    <mergeCell ref="R5:S5"/>
    <mergeCell ref="T5:U5"/>
    <mergeCell ref="T4:U4"/>
    <mergeCell ref="W4:X4"/>
    <mergeCell ref="A4:B4"/>
    <mergeCell ref="C4:F4"/>
    <mergeCell ref="I4:J4"/>
    <mergeCell ref="K4:M4"/>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2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2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2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200-000003000000}"/>
    <dataValidation allowBlank="1" showInputMessage="1" showErrorMessage="1" promptTitle="HOURS WORKED" prompt="Enter hours worked - minus any overtime." sqref="W23" xr:uid="{00000000-0002-0000-0200-000004000000}"/>
    <dataValidation allowBlank="1" showErrorMessage="1" sqref="X21:X22" xr:uid="{00000000-0002-0000-02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2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2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2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2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'PP03'!C2</f>
        <v>0</v>
      </c>
      <c r="D2" s="294"/>
      <c r="E2" s="294"/>
      <c r="F2" s="294"/>
      <c r="G2" s="294"/>
      <c r="H2" s="294"/>
      <c r="I2" s="294"/>
      <c r="J2" s="294"/>
      <c r="K2" s="294"/>
      <c r="L2" s="295"/>
      <c r="M2" s="4">
        <f>'PP03'!M2+1</f>
        <v>4</v>
      </c>
      <c r="N2" s="86">
        <f>'PP03'!N2</f>
        <v>0</v>
      </c>
      <c r="O2" s="6">
        <f>'PP03'!O2</f>
        <v>0</v>
      </c>
      <c r="P2" s="86">
        <f>'PP03'!P2</f>
        <v>0</v>
      </c>
      <c r="Q2" s="86">
        <f>'PP03'!Q2</f>
        <v>0</v>
      </c>
      <c r="R2" s="86">
        <f>'PP03'!R2</f>
        <v>0</v>
      </c>
      <c r="S2" s="87">
        <f>'PP03'!S2</f>
        <v>0</v>
      </c>
      <c r="T2" s="8">
        <f>'PP03'!T2</f>
        <v>1</v>
      </c>
      <c r="U2" s="88">
        <f>'PP03'!U2</f>
        <v>0</v>
      </c>
      <c r="V2" s="9"/>
      <c r="W2" s="10" t="s">
        <v>14</v>
      </c>
      <c r="X2" s="11">
        <f>'PP03'!X2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'PP03'!C4</f>
        <v>0</v>
      </c>
      <c r="D4" s="286"/>
      <c r="E4" s="286"/>
      <c r="F4" s="287"/>
      <c r="G4" s="89" t="str">
        <f>'PP03'!G4</f>
        <v>23</v>
      </c>
      <c r="H4" s="86"/>
      <c r="I4" s="288"/>
      <c r="J4" s="289"/>
      <c r="K4" s="290"/>
      <c r="L4" s="288"/>
      <c r="M4" s="289"/>
      <c r="N4" s="86"/>
      <c r="O4" s="291"/>
      <c r="P4" s="292"/>
      <c r="Q4" s="86"/>
      <c r="R4" s="291"/>
      <c r="S4" s="292"/>
      <c r="T4" s="291"/>
      <c r="U4" s="292"/>
      <c r="V4" s="86"/>
      <c r="W4" s="291">
        <f>'PP03'!W4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'PP03'!A6+14</f>
        <v>44969</v>
      </c>
      <c r="B6" s="232"/>
      <c r="C6" s="232"/>
      <c r="D6" s="232"/>
      <c r="E6" s="232"/>
      <c r="F6" s="232"/>
      <c r="G6" s="233"/>
      <c r="H6" s="231">
        <f>A6+13</f>
        <v>44982</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'PP03'!V9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'PP03'!V10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'PP03'!V11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'PP03'!V12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'PP03'!V13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'PP03'!V14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'PP03'!V15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'PP03'!V16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'PP03'!V17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'PP03'!V18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'PP03'!V19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'PP03'!X20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'PP03'!X21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'PP03'!X22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'PP03'!X27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'PP03'!W29</f>
        <v>0</v>
      </c>
      <c r="Q29" s="140"/>
      <c r="R29" s="160">
        <f>IF(AND(T2=1,X20=4),AS39,IF(AND(T2=1,X20=6),AS42,IF(AND(T2=1,X20=8),AS44,'PP03'!R29)))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'PP03'!W31</f>
        <v>0</v>
      </c>
      <c r="Q31" s="140"/>
      <c r="R31" s="160">
        <f>IF(AND(T2=1,X20=4),AS48,IF(AND(T2=1,X20=6),AS48,IF(AND(T2=1,X20=8),AS48,'PP03'!R31)))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'PP03'!W33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'PP03'!W34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IF(('PP03'!W35&gt;24),24,'PP03'!W35)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'PP03'!W37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'PP03'!W39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'PP03'!W41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'PP03'!W43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'PP03'!W44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'PP03'!AU46+T22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A1:B1"/>
    <mergeCell ref="C1:L1"/>
    <mergeCell ref="V1:W1"/>
    <mergeCell ref="A2:B2"/>
    <mergeCell ref="C2:L2"/>
    <mergeCell ref="I3:J3"/>
    <mergeCell ref="K3:M3"/>
    <mergeCell ref="O3:P3"/>
    <mergeCell ref="R3:S3"/>
    <mergeCell ref="T3:U3"/>
    <mergeCell ref="C3:F3"/>
    <mergeCell ref="W3:X3"/>
    <mergeCell ref="A4:B4"/>
    <mergeCell ref="C4:F4"/>
    <mergeCell ref="I4:J4"/>
    <mergeCell ref="K4:M4"/>
    <mergeCell ref="O4:P4"/>
    <mergeCell ref="R4:S4"/>
    <mergeCell ref="T4:U4"/>
    <mergeCell ref="W4:X4"/>
    <mergeCell ref="A3:B3"/>
    <mergeCell ref="V5:W5"/>
    <mergeCell ref="X5:X19"/>
    <mergeCell ref="A6:G6"/>
    <mergeCell ref="H6:N6"/>
    <mergeCell ref="A5:N5"/>
    <mergeCell ref="O5:Q5"/>
    <mergeCell ref="R5:S5"/>
    <mergeCell ref="T5:U5"/>
    <mergeCell ref="V6:W6"/>
    <mergeCell ref="V7:W7"/>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AI27:AJ27"/>
    <mergeCell ref="U23:V23"/>
    <mergeCell ref="U24:X26"/>
    <mergeCell ref="A26:N26"/>
    <mergeCell ref="O26:S26"/>
    <mergeCell ref="V11:W11"/>
    <mergeCell ref="V16:W16"/>
    <mergeCell ref="V17:W17"/>
    <mergeCell ref="V18:W18"/>
    <mergeCell ref="O21:P21"/>
    <mergeCell ref="R21:S21"/>
    <mergeCell ref="T21:U21"/>
    <mergeCell ref="V21:W21"/>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A34:F34"/>
    <mergeCell ref="H34:I34"/>
    <mergeCell ref="AQ37:AQ38"/>
    <mergeCell ref="AR37:AR38"/>
    <mergeCell ref="AS37:AS38"/>
    <mergeCell ref="AT37:AT38"/>
    <mergeCell ref="AU37:AU38"/>
    <mergeCell ref="AV37:AV38"/>
    <mergeCell ref="AW37:AW38"/>
    <mergeCell ref="AX37:AX38"/>
    <mergeCell ref="A38:G39"/>
    <mergeCell ref="H38:M39"/>
    <mergeCell ref="N39:O40"/>
    <mergeCell ref="P39:Q40"/>
    <mergeCell ref="A40:M40"/>
    <mergeCell ref="N37:O38"/>
    <mergeCell ref="P37:Q38"/>
    <mergeCell ref="R39:S40"/>
    <mergeCell ref="A41:M41"/>
    <mergeCell ref="N41:O42"/>
    <mergeCell ref="P41:Q42"/>
    <mergeCell ref="A42:M44"/>
    <mergeCell ref="N43:O43"/>
    <mergeCell ref="P43:Q43"/>
    <mergeCell ref="N45:O46"/>
    <mergeCell ref="P45:Q46"/>
    <mergeCell ref="R45:S46"/>
    <mergeCell ref="R43:U44"/>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3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3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3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300-000003000000}"/>
    <dataValidation allowBlank="1" showInputMessage="1" showErrorMessage="1" promptTitle="HOURS WORKED" prompt="Enter hours worked - minus any overtime." sqref="W23" xr:uid="{00000000-0002-0000-0300-000004000000}"/>
    <dataValidation allowBlank="1" showErrorMessage="1" sqref="X21:X22" xr:uid="{00000000-0002-0000-03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3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3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3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3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N101"/>
  <sheetViews>
    <sheetView zoomScaleNormal="100" workbookViewId="0">
      <selection activeCell="C2" sqref="C2:L2"/>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'PP04'!C2</f>
        <v>0</v>
      </c>
      <c r="D2" s="294"/>
      <c r="E2" s="294"/>
      <c r="F2" s="294"/>
      <c r="G2" s="294"/>
      <c r="H2" s="294"/>
      <c r="I2" s="294"/>
      <c r="J2" s="294"/>
      <c r="K2" s="294"/>
      <c r="L2" s="295"/>
      <c r="M2" s="4">
        <f>'PP04'!M2+1</f>
        <v>5</v>
      </c>
      <c r="N2" s="86">
        <f>'PP04'!N2</f>
        <v>0</v>
      </c>
      <c r="O2" s="6">
        <f>'PP04'!O2</f>
        <v>0</v>
      </c>
      <c r="P2" s="86">
        <f>'PP04'!P2</f>
        <v>0</v>
      </c>
      <c r="Q2" s="86">
        <f>'PP04'!Q2</f>
        <v>0</v>
      </c>
      <c r="R2" s="86">
        <f>'PP04'!R2</f>
        <v>0</v>
      </c>
      <c r="S2" s="87">
        <f>'PP04'!S2</f>
        <v>0</v>
      </c>
      <c r="T2" s="8">
        <f>'PP04'!T2</f>
        <v>1</v>
      </c>
      <c r="U2" s="88">
        <f>'PP04'!U2</f>
        <v>0</v>
      </c>
      <c r="V2" s="9"/>
      <c r="W2" s="10" t="s">
        <v>14</v>
      </c>
      <c r="X2" s="11">
        <f>'PP04'!X2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'PP04'!C4</f>
        <v>0</v>
      </c>
      <c r="D4" s="286"/>
      <c r="E4" s="286"/>
      <c r="F4" s="287"/>
      <c r="G4" s="89" t="str">
        <f>'PP04'!G4</f>
        <v>23</v>
      </c>
      <c r="H4" s="86"/>
      <c r="I4" s="288"/>
      <c r="J4" s="289"/>
      <c r="K4" s="290"/>
      <c r="L4" s="288"/>
      <c r="M4" s="289"/>
      <c r="N4" s="86"/>
      <c r="O4" s="291"/>
      <c r="P4" s="292"/>
      <c r="Q4" s="86"/>
      <c r="R4" s="291"/>
      <c r="S4" s="292"/>
      <c r="T4" s="291"/>
      <c r="U4" s="292"/>
      <c r="V4" s="86"/>
      <c r="W4" s="291">
        <f>'PP04'!W4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'PP04'!A6+14</f>
        <v>44983</v>
      </c>
      <c r="B6" s="232"/>
      <c r="C6" s="232"/>
      <c r="D6" s="232"/>
      <c r="E6" s="232"/>
      <c r="F6" s="232"/>
      <c r="G6" s="233"/>
      <c r="H6" s="231">
        <f>A6+13</f>
        <v>44996</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'PP04'!V9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'PP04'!V10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'PP04'!V11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'PP04'!V12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'PP04'!V13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'PP04'!V14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'PP04'!V15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'PP04'!V16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'PP04'!V17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'PP04'!V18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'PP04'!V19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'PP04'!X20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'PP04'!X21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'PP04'!X22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'PP04'!X27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'PP04'!W29</f>
        <v>0</v>
      </c>
      <c r="Q29" s="140"/>
      <c r="R29" s="160">
        <f>IF(AND(T2=1,X20=4),AS39,IF(AND(T2=1,X20=6),AS42,IF(AND(T2=1,X20=8),AS44,'PP04'!R29)))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'PP04'!W31</f>
        <v>0</v>
      </c>
      <c r="Q31" s="140"/>
      <c r="R31" s="160">
        <f>IF(AND(T2=1,X20=4),AS48,IF(AND(T2=1,X20=6),AS48,IF(AND(T2=1,X20=8),AS48,'PP04'!R31)))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'PP04'!W33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'PP04'!W34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IF(('PP04'!W35&gt;24),24,'PP04'!W35)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'PP04'!W37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'PP04'!W39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'PP04'!W41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'PP04'!W43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'PP04'!W44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'PP04'!AU46+T22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 ref="AU37:AU38"/>
    <mergeCell ref="AV37:AV38"/>
    <mergeCell ref="AW37:AW38"/>
    <mergeCell ref="AX37:AX38"/>
    <mergeCell ref="AQ37:AQ38"/>
    <mergeCell ref="AR37:AR38"/>
    <mergeCell ref="AS37:AS38"/>
    <mergeCell ref="AT37:AT38"/>
    <mergeCell ref="R37:S38"/>
    <mergeCell ref="T37:U38"/>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O27:P27"/>
    <mergeCell ref="Q27:R27"/>
    <mergeCell ref="T27:U27"/>
    <mergeCell ref="AI27:AJ27"/>
    <mergeCell ref="U23:V23"/>
    <mergeCell ref="U24:X26"/>
    <mergeCell ref="A26:N26"/>
    <mergeCell ref="O26:S26"/>
    <mergeCell ref="A22:N22"/>
    <mergeCell ref="O22:S22"/>
    <mergeCell ref="T22:U22"/>
    <mergeCell ref="V22:W22"/>
    <mergeCell ref="O21:P21"/>
    <mergeCell ref="R21:S21"/>
    <mergeCell ref="T21:U21"/>
    <mergeCell ref="V21:W21"/>
    <mergeCell ref="A20:N20"/>
    <mergeCell ref="O20:Q20"/>
    <mergeCell ref="R20:S20"/>
    <mergeCell ref="T20:W20"/>
    <mergeCell ref="AX7:BD7"/>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A6:G6"/>
    <mergeCell ref="H6:N6"/>
    <mergeCell ref="A5:N5"/>
    <mergeCell ref="O5:Q5"/>
    <mergeCell ref="R5:S5"/>
    <mergeCell ref="T5:U5"/>
    <mergeCell ref="T4:U4"/>
    <mergeCell ref="W4:X4"/>
    <mergeCell ref="A4:B4"/>
    <mergeCell ref="C4:F4"/>
    <mergeCell ref="I4:J4"/>
    <mergeCell ref="K4:M4"/>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4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4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4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400-000003000000}"/>
    <dataValidation allowBlank="1" showInputMessage="1" showErrorMessage="1" promptTitle="HOURS WORKED" prompt="Enter hours worked - minus any overtime." sqref="W23" xr:uid="{00000000-0002-0000-0400-000004000000}"/>
    <dataValidation allowBlank="1" showErrorMessage="1" sqref="X21:X22" xr:uid="{00000000-0002-0000-04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4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4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4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4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N101"/>
  <sheetViews>
    <sheetView zoomScaleNormal="100" workbookViewId="0">
      <selection activeCell="C2" sqref="C2:L2"/>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'PP05'!C2</f>
        <v>0</v>
      </c>
      <c r="D2" s="294"/>
      <c r="E2" s="294"/>
      <c r="F2" s="294"/>
      <c r="G2" s="294"/>
      <c r="H2" s="294"/>
      <c r="I2" s="294"/>
      <c r="J2" s="294"/>
      <c r="K2" s="294"/>
      <c r="L2" s="295"/>
      <c r="M2" s="4">
        <f>'PP05'!M2+1</f>
        <v>6</v>
      </c>
      <c r="N2" s="86">
        <f>'PP05'!N2</f>
        <v>0</v>
      </c>
      <c r="O2" s="6">
        <f>'PP05'!O2</f>
        <v>0</v>
      </c>
      <c r="P2" s="86">
        <f>'PP05'!P2</f>
        <v>0</v>
      </c>
      <c r="Q2" s="86">
        <f>'PP05'!Q2</f>
        <v>0</v>
      </c>
      <c r="R2" s="86">
        <f>'PP05'!R2</f>
        <v>0</v>
      </c>
      <c r="S2" s="87">
        <f>'PP05'!S2</f>
        <v>0</v>
      </c>
      <c r="T2" s="8">
        <f>'PP05'!T2</f>
        <v>1</v>
      </c>
      <c r="U2" s="88">
        <f>'PP05'!U2</f>
        <v>0</v>
      </c>
      <c r="V2" s="9"/>
      <c r="W2" s="10" t="s">
        <v>14</v>
      </c>
      <c r="X2" s="11">
        <f>'PP05'!X2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'PP05'!C4</f>
        <v>0</v>
      </c>
      <c r="D4" s="286"/>
      <c r="E4" s="286"/>
      <c r="F4" s="287"/>
      <c r="G4" s="89" t="str">
        <f>'PP05'!G4</f>
        <v>23</v>
      </c>
      <c r="H4" s="86"/>
      <c r="I4" s="288"/>
      <c r="J4" s="289"/>
      <c r="K4" s="290"/>
      <c r="L4" s="288"/>
      <c r="M4" s="289"/>
      <c r="N4" s="86"/>
      <c r="O4" s="291"/>
      <c r="P4" s="292"/>
      <c r="Q4" s="86"/>
      <c r="R4" s="291"/>
      <c r="S4" s="292"/>
      <c r="T4" s="291"/>
      <c r="U4" s="292"/>
      <c r="V4" s="86"/>
      <c r="W4" s="291">
        <f>'PP05'!W4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'PP05'!A6+14</f>
        <v>44997</v>
      </c>
      <c r="B6" s="232"/>
      <c r="C6" s="232"/>
      <c r="D6" s="232"/>
      <c r="E6" s="232"/>
      <c r="F6" s="232"/>
      <c r="G6" s="233"/>
      <c r="H6" s="231">
        <f>A6+13</f>
        <v>45010</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'PP05'!V9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'PP05'!V10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'PP05'!V11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'PP05'!V12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'PP05'!V13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'PP05'!V14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'PP05'!V15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'PP05'!V16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'PP05'!V17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'PP05'!V18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'PP05'!V19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'PP05'!X20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'PP05'!X21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'PP05'!X22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'PP05'!X27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'PP05'!W29</f>
        <v>0</v>
      </c>
      <c r="Q29" s="140"/>
      <c r="R29" s="160">
        <f>IF(AND(T2=1,X20=4),AS39,IF(AND(T2=1,X20=6),AS42,IF(AND(T2=1,X20=8),AS44,'PP05'!R29)))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'PP05'!W31</f>
        <v>0</v>
      </c>
      <c r="Q31" s="140"/>
      <c r="R31" s="160">
        <f>IF(AND(T2=1,X20=4),AS48,IF(AND(T2=1,X20=6),AS48,IF(AND(T2=1,X20=8),AS48,'PP05'!R31)))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'PP05'!W33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'PP05'!W34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IF(('PP05'!W35&gt;24),24,'PP05'!W35)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'PP05'!W37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'PP05'!W39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'PP05'!W41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'PP05'!W43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'PP05'!W44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'PP05'!AU46+T22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A1:B1"/>
    <mergeCell ref="C1:L1"/>
    <mergeCell ref="V1:W1"/>
    <mergeCell ref="A2:B2"/>
    <mergeCell ref="C2:L2"/>
    <mergeCell ref="I3:J3"/>
    <mergeCell ref="K3:M3"/>
    <mergeCell ref="O3:P3"/>
    <mergeCell ref="R3:S3"/>
    <mergeCell ref="T3:U3"/>
    <mergeCell ref="C3:F3"/>
    <mergeCell ref="W3:X3"/>
    <mergeCell ref="A4:B4"/>
    <mergeCell ref="C4:F4"/>
    <mergeCell ref="I4:J4"/>
    <mergeCell ref="K4:M4"/>
    <mergeCell ref="O4:P4"/>
    <mergeCell ref="R4:S4"/>
    <mergeCell ref="T4:U4"/>
    <mergeCell ref="W4:X4"/>
    <mergeCell ref="A3:B3"/>
    <mergeCell ref="V5:W5"/>
    <mergeCell ref="X5:X19"/>
    <mergeCell ref="A6:G6"/>
    <mergeCell ref="H6:N6"/>
    <mergeCell ref="A5:N5"/>
    <mergeCell ref="O5:Q5"/>
    <mergeCell ref="R5:S5"/>
    <mergeCell ref="T5:U5"/>
    <mergeCell ref="V6:W6"/>
    <mergeCell ref="V7:W7"/>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AI27:AJ27"/>
    <mergeCell ref="U23:V23"/>
    <mergeCell ref="U24:X26"/>
    <mergeCell ref="A26:N26"/>
    <mergeCell ref="O26:S26"/>
    <mergeCell ref="V11:W11"/>
    <mergeCell ref="V16:W16"/>
    <mergeCell ref="V17:W17"/>
    <mergeCell ref="V18:W18"/>
    <mergeCell ref="O21:P21"/>
    <mergeCell ref="R21:S21"/>
    <mergeCell ref="T21:U21"/>
    <mergeCell ref="V21:W21"/>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A34:F34"/>
    <mergeCell ref="H34:I34"/>
    <mergeCell ref="AQ37:AQ38"/>
    <mergeCell ref="AR37:AR38"/>
    <mergeCell ref="AS37:AS38"/>
    <mergeCell ref="AT37:AT38"/>
    <mergeCell ref="AU37:AU38"/>
    <mergeCell ref="AV37:AV38"/>
    <mergeCell ref="AW37:AW38"/>
    <mergeCell ref="AX37:AX38"/>
    <mergeCell ref="A38:G39"/>
    <mergeCell ref="H38:M39"/>
    <mergeCell ref="N39:O40"/>
    <mergeCell ref="P39:Q40"/>
    <mergeCell ref="A40:M40"/>
    <mergeCell ref="N37:O38"/>
    <mergeCell ref="P37:Q38"/>
    <mergeCell ref="R39:S40"/>
    <mergeCell ref="A41:M41"/>
    <mergeCell ref="N41:O42"/>
    <mergeCell ref="P41:Q42"/>
    <mergeCell ref="A42:M44"/>
    <mergeCell ref="N43:O43"/>
    <mergeCell ref="P43:Q43"/>
    <mergeCell ref="N45:O46"/>
    <mergeCell ref="P45:Q46"/>
    <mergeCell ref="R45:S46"/>
    <mergeCell ref="R43:U44"/>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5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5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5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500-000003000000}"/>
    <dataValidation allowBlank="1" showInputMessage="1" showErrorMessage="1" promptTitle="HOURS WORKED" prompt="Enter hours worked - minus any overtime." sqref="W23" xr:uid="{00000000-0002-0000-0500-000004000000}"/>
    <dataValidation allowBlank="1" showErrorMessage="1" sqref="X21:X22" xr:uid="{00000000-0002-0000-05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5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5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5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5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'PP06'!C2</f>
        <v>0</v>
      </c>
      <c r="D2" s="294"/>
      <c r="E2" s="294"/>
      <c r="F2" s="294"/>
      <c r="G2" s="294"/>
      <c r="H2" s="294"/>
      <c r="I2" s="294"/>
      <c r="J2" s="294"/>
      <c r="K2" s="294"/>
      <c r="L2" s="295"/>
      <c r="M2" s="4">
        <f>'PP06'!M2+1</f>
        <v>7</v>
      </c>
      <c r="N2" s="86">
        <f>'PP06'!N2</f>
        <v>0</v>
      </c>
      <c r="O2" s="6">
        <f>'PP06'!O2</f>
        <v>0</v>
      </c>
      <c r="P2" s="86">
        <f>'PP06'!P2</f>
        <v>0</v>
      </c>
      <c r="Q2" s="86">
        <f>'PP06'!Q2</f>
        <v>0</v>
      </c>
      <c r="R2" s="86">
        <f>'PP06'!R2</f>
        <v>0</v>
      </c>
      <c r="S2" s="87">
        <f>'PP06'!S2</f>
        <v>0</v>
      </c>
      <c r="T2" s="8">
        <f>'PP06'!T2</f>
        <v>1</v>
      </c>
      <c r="U2" s="88">
        <f>'PP06'!U2</f>
        <v>0</v>
      </c>
      <c r="V2" s="9"/>
      <c r="W2" s="10" t="s">
        <v>14</v>
      </c>
      <c r="X2" s="11">
        <f>'PP06'!X2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'PP06'!C4</f>
        <v>0</v>
      </c>
      <c r="D4" s="286"/>
      <c r="E4" s="286"/>
      <c r="F4" s="287"/>
      <c r="G4" s="89" t="str">
        <f>'PP06'!G4</f>
        <v>23</v>
      </c>
      <c r="H4" s="86"/>
      <c r="I4" s="288"/>
      <c r="J4" s="289"/>
      <c r="K4" s="290"/>
      <c r="L4" s="288"/>
      <c r="M4" s="289"/>
      <c r="N4" s="86"/>
      <c r="O4" s="291"/>
      <c r="P4" s="292"/>
      <c r="Q4" s="86"/>
      <c r="R4" s="291"/>
      <c r="S4" s="292"/>
      <c r="T4" s="291"/>
      <c r="U4" s="292"/>
      <c r="V4" s="86"/>
      <c r="W4" s="291">
        <f>'PP06'!W4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'PP06'!A6+14</f>
        <v>45011</v>
      </c>
      <c r="B6" s="232"/>
      <c r="C6" s="232"/>
      <c r="D6" s="232"/>
      <c r="E6" s="232"/>
      <c r="F6" s="232"/>
      <c r="G6" s="233"/>
      <c r="H6" s="231">
        <f>A6+13</f>
        <v>45024</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'PP06'!V9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'PP06'!V10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'PP06'!V11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'PP06'!V12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'PP06'!V13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'PP06'!V14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'PP06'!V15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'PP06'!V16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'PP06'!V17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'PP06'!V18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'PP06'!V19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'PP06'!X20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'PP06'!X21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'PP06'!X22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'PP06'!X27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'PP06'!W29</f>
        <v>0</v>
      </c>
      <c r="Q29" s="140"/>
      <c r="R29" s="160">
        <f>IF(AND(T2=1,X20=4),AS39,IF(AND(T2=1,X20=6),AS42,IF(AND(T2=1,X20=8),AS44,'PP06'!R29)))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'PP06'!W31</f>
        <v>0</v>
      </c>
      <c r="Q31" s="140"/>
      <c r="R31" s="160">
        <f>IF(AND(T2=1,X20=4),AS48,IF(AND(T2=1,X20=6),AS48,IF(AND(T2=1,X20=8),AS48,'PP06'!R31)))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'PP06'!W33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'PP06'!W34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IF(('PP06'!W35&gt;24),24,'PP06'!W35)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'PP06'!W37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'PP06'!W39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'PP06'!W41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'PP06'!W43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'PP06'!W44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'PP06'!AU46+T22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 ref="AU37:AU38"/>
    <mergeCell ref="AV37:AV38"/>
    <mergeCell ref="AW37:AW38"/>
    <mergeCell ref="AX37:AX38"/>
    <mergeCell ref="AQ37:AQ38"/>
    <mergeCell ref="AR37:AR38"/>
    <mergeCell ref="AS37:AS38"/>
    <mergeCell ref="AT37:AT38"/>
    <mergeCell ref="R37:S38"/>
    <mergeCell ref="T37:U38"/>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O27:P27"/>
    <mergeCell ref="Q27:R27"/>
    <mergeCell ref="T27:U27"/>
    <mergeCell ref="AI27:AJ27"/>
    <mergeCell ref="U23:V23"/>
    <mergeCell ref="U24:X26"/>
    <mergeCell ref="A26:N26"/>
    <mergeCell ref="O26:S26"/>
    <mergeCell ref="A22:N22"/>
    <mergeCell ref="O22:S22"/>
    <mergeCell ref="T22:U22"/>
    <mergeCell ref="V22:W22"/>
    <mergeCell ref="O21:P21"/>
    <mergeCell ref="R21:S21"/>
    <mergeCell ref="T21:U21"/>
    <mergeCell ref="V21:W21"/>
    <mergeCell ref="A20:N20"/>
    <mergeCell ref="O20:Q20"/>
    <mergeCell ref="R20:S20"/>
    <mergeCell ref="T20:W20"/>
    <mergeCell ref="AX7:BD7"/>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A6:G6"/>
    <mergeCell ref="H6:N6"/>
    <mergeCell ref="A5:N5"/>
    <mergeCell ref="O5:Q5"/>
    <mergeCell ref="R5:S5"/>
    <mergeCell ref="T5:U5"/>
    <mergeCell ref="T4:U4"/>
    <mergeCell ref="W4:X4"/>
    <mergeCell ref="A4:B4"/>
    <mergeCell ref="C4:F4"/>
    <mergeCell ref="I4:J4"/>
    <mergeCell ref="K4:M4"/>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6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6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6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600-000003000000}"/>
    <dataValidation allowBlank="1" showInputMessage="1" showErrorMessage="1" promptTitle="HOURS WORKED" prompt="Enter hours worked - minus any overtime." sqref="W23" xr:uid="{00000000-0002-0000-0600-000004000000}"/>
    <dataValidation allowBlank="1" showErrorMessage="1" sqref="X21:X22" xr:uid="{00000000-0002-0000-06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6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6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6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6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'PP07'!C2</f>
        <v>0</v>
      </c>
      <c r="D2" s="294"/>
      <c r="E2" s="294"/>
      <c r="F2" s="294"/>
      <c r="G2" s="294"/>
      <c r="H2" s="294"/>
      <c r="I2" s="294"/>
      <c r="J2" s="294"/>
      <c r="K2" s="294"/>
      <c r="L2" s="295"/>
      <c r="M2" s="4">
        <f>'PP07'!M2+1</f>
        <v>8</v>
      </c>
      <c r="N2" s="86">
        <f>'PP07'!N2</f>
        <v>0</v>
      </c>
      <c r="O2" s="6">
        <f>'PP07'!O2</f>
        <v>0</v>
      </c>
      <c r="P2" s="86">
        <f>'PP07'!P2</f>
        <v>0</v>
      </c>
      <c r="Q2" s="86">
        <f>'PP07'!Q2</f>
        <v>0</v>
      </c>
      <c r="R2" s="86">
        <f>'PP07'!R2</f>
        <v>0</v>
      </c>
      <c r="S2" s="87">
        <f>'PP07'!S2</f>
        <v>0</v>
      </c>
      <c r="T2" s="8">
        <f>'PP07'!T2</f>
        <v>1</v>
      </c>
      <c r="U2" s="88">
        <f>'PP07'!U2</f>
        <v>0</v>
      </c>
      <c r="V2" s="9"/>
      <c r="W2" s="10" t="s">
        <v>14</v>
      </c>
      <c r="X2" s="11">
        <f>'PP07'!X2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'PP07'!C4</f>
        <v>0</v>
      </c>
      <c r="D4" s="286"/>
      <c r="E4" s="286"/>
      <c r="F4" s="287"/>
      <c r="G4" s="89" t="str">
        <f>'PP07'!G4</f>
        <v>23</v>
      </c>
      <c r="H4" s="86"/>
      <c r="I4" s="288"/>
      <c r="J4" s="289"/>
      <c r="K4" s="290"/>
      <c r="L4" s="288"/>
      <c r="M4" s="289"/>
      <c r="N4" s="86"/>
      <c r="O4" s="291"/>
      <c r="P4" s="292"/>
      <c r="Q4" s="86"/>
      <c r="R4" s="291"/>
      <c r="S4" s="292"/>
      <c r="T4" s="291"/>
      <c r="U4" s="292"/>
      <c r="V4" s="86"/>
      <c r="W4" s="291">
        <f>'PP07'!W4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'PP07'!A6+14</f>
        <v>45025</v>
      </c>
      <c r="B6" s="232"/>
      <c r="C6" s="232"/>
      <c r="D6" s="232"/>
      <c r="E6" s="232"/>
      <c r="F6" s="232"/>
      <c r="G6" s="233"/>
      <c r="H6" s="231">
        <f>A6+13</f>
        <v>45038</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'PP07'!V9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'PP07'!V10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'PP07'!V11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'PP07'!V12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'PP07'!V13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'PP07'!V14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'PP07'!V15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'PP07'!V16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'PP07'!V17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'PP07'!V18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'PP07'!V19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'PP07'!X20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'PP07'!X21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'PP07'!X22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'PP07'!X27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'PP07'!W29</f>
        <v>0</v>
      </c>
      <c r="Q29" s="140"/>
      <c r="R29" s="160">
        <f>IF(AND(T2=1,X20=4),AS39,IF(AND(T2=1,X20=6),AS42,IF(AND(T2=1,X20=8),AS44,'PP07'!R29)))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'PP07'!W31</f>
        <v>0</v>
      </c>
      <c r="Q31" s="140"/>
      <c r="R31" s="160">
        <f>IF(AND(T2=1,X20=4),AS48,IF(AND(T2=1,X20=6),AS48,IF(AND(T2=1,X20=8),AS48,'PP07'!R31)))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'PP07'!W33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'PP07'!W34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IF(('PP07'!W35&gt;24),24,'PP07'!W35)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'PP07'!W37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'PP07'!W39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'PP07'!W41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'PP07'!W43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'PP07'!W44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'PP07'!AU46+T22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A1:B1"/>
    <mergeCell ref="C1:L1"/>
    <mergeCell ref="V1:W1"/>
    <mergeCell ref="A2:B2"/>
    <mergeCell ref="C2:L2"/>
    <mergeCell ref="I3:J3"/>
    <mergeCell ref="K3:M3"/>
    <mergeCell ref="O3:P3"/>
    <mergeCell ref="R3:S3"/>
    <mergeCell ref="T3:U3"/>
    <mergeCell ref="C3:F3"/>
    <mergeCell ref="W3:X3"/>
    <mergeCell ref="A4:B4"/>
    <mergeCell ref="C4:F4"/>
    <mergeCell ref="I4:J4"/>
    <mergeCell ref="K4:M4"/>
    <mergeCell ref="O4:P4"/>
    <mergeCell ref="R4:S4"/>
    <mergeCell ref="T4:U4"/>
    <mergeCell ref="W4:X4"/>
    <mergeCell ref="A3:B3"/>
    <mergeCell ref="V5:W5"/>
    <mergeCell ref="X5:X19"/>
    <mergeCell ref="A6:G6"/>
    <mergeCell ref="H6:N6"/>
    <mergeCell ref="A5:N5"/>
    <mergeCell ref="O5:Q5"/>
    <mergeCell ref="R5:S5"/>
    <mergeCell ref="T5:U5"/>
    <mergeCell ref="V6:W6"/>
    <mergeCell ref="V7:W7"/>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AI27:AJ27"/>
    <mergeCell ref="U23:V23"/>
    <mergeCell ref="U24:X26"/>
    <mergeCell ref="A26:N26"/>
    <mergeCell ref="O26:S26"/>
    <mergeCell ref="V11:W11"/>
    <mergeCell ref="V16:W16"/>
    <mergeCell ref="V17:W17"/>
    <mergeCell ref="V18:W18"/>
    <mergeCell ref="O21:P21"/>
    <mergeCell ref="R21:S21"/>
    <mergeCell ref="T21:U21"/>
    <mergeCell ref="V21:W21"/>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A34:F34"/>
    <mergeCell ref="H34:I34"/>
    <mergeCell ref="AQ37:AQ38"/>
    <mergeCell ref="AR37:AR38"/>
    <mergeCell ref="AS37:AS38"/>
    <mergeCell ref="AT37:AT38"/>
    <mergeCell ref="AU37:AU38"/>
    <mergeCell ref="AV37:AV38"/>
    <mergeCell ref="AW37:AW38"/>
    <mergeCell ref="AX37:AX38"/>
    <mergeCell ref="A38:G39"/>
    <mergeCell ref="H38:M39"/>
    <mergeCell ref="N39:O40"/>
    <mergeCell ref="P39:Q40"/>
    <mergeCell ref="A40:M40"/>
    <mergeCell ref="N37:O38"/>
    <mergeCell ref="P37:Q38"/>
    <mergeCell ref="R39:S40"/>
    <mergeCell ref="A41:M41"/>
    <mergeCell ref="N41:O42"/>
    <mergeCell ref="P41:Q42"/>
    <mergeCell ref="A42:M44"/>
    <mergeCell ref="N43:O43"/>
    <mergeCell ref="P43:Q43"/>
    <mergeCell ref="N45:O46"/>
    <mergeCell ref="P45:Q46"/>
    <mergeCell ref="R45:S46"/>
    <mergeCell ref="R43:U44"/>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7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7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7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700-000003000000}"/>
    <dataValidation allowBlank="1" showInputMessage="1" showErrorMessage="1" promptTitle="HOURS WORKED" prompt="Enter hours worked - minus any overtime." sqref="W23" xr:uid="{00000000-0002-0000-0700-000004000000}"/>
    <dataValidation allowBlank="1" showErrorMessage="1" sqref="X21:X22" xr:uid="{00000000-0002-0000-07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7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7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7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7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'PP08'!C2</f>
        <v>0</v>
      </c>
      <c r="D2" s="294"/>
      <c r="E2" s="294"/>
      <c r="F2" s="294"/>
      <c r="G2" s="294"/>
      <c r="H2" s="294"/>
      <c r="I2" s="294"/>
      <c r="J2" s="294"/>
      <c r="K2" s="294"/>
      <c r="L2" s="295"/>
      <c r="M2" s="4">
        <f>'PP08'!M2+1</f>
        <v>9</v>
      </c>
      <c r="N2" s="86">
        <f>'PP08'!N2</f>
        <v>0</v>
      </c>
      <c r="O2" s="6">
        <f>'PP08'!O2</f>
        <v>0</v>
      </c>
      <c r="P2" s="86">
        <f>'PP08'!P2</f>
        <v>0</v>
      </c>
      <c r="Q2" s="86">
        <f>'PP08'!Q2</f>
        <v>0</v>
      </c>
      <c r="R2" s="86">
        <f>'PP08'!R2</f>
        <v>0</v>
      </c>
      <c r="S2" s="87">
        <f>'PP08'!S2</f>
        <v>0</v>
      </c>
      <c r="T2" s="8">
        <f>'PP08'!T2</f>
        <v>1</v>
      </c>
      <c r="U2" s="88">
        <f>'PP08'!U2</f>
        <v>0</v>
      </c>
      <c r="V2" s="9"/>
      <c r="W2" s="10" t="s">
        <v>14</v>
      </c>
      <c r="X2" s="11">
        <f>'PP08'!X2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'PP08'!C4</f>
        <v>0</v>
      </c>
      <c r="D4" s="286"/>
      <c r="E4" s="286"/>
      <c r="F4" s="287"/>
      <c r="G4" s="89" t="str">
        <f>'PP08'!G4</f>
        <v>23</v>
      </c>
      <c r="H4" s="86"/>
      <c r="I4" s="288"/>
      <c r="J4" s="289"/>
      <c r="K4" s="290"/>
      <c r="L4" s="288"/>
      <c r="M4" s="289"/>
      <c r="N4" s="86"/>
      <c r="O4" s="291"/>
      <c r="P4" s="292"/>
      <c r="Q4" s="86"/>
      <c r="R4" s="291"/>
      <c r="S4" s="292"/>
      <c r="T4" s="291"/>
      <c r="U4" s="292"/>
      <c r="V4" s="86"/>
      <c r="W4" s="291">
        <f>'PP08'!W4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'PP08'!A6+14</f>
        <v>45039</v>
      </c>
      <c r="B6" s="232"/>
      <c r="C6" s="232"/>
      <c r="D6" s="232"/>
      <c r="E6" s="232"/>
      <c r="F6" s="232"/>
      <c r="G6" s="233"/>
      <c r="H6" s="231">
        <f>A6+13</f>
        <v>45052</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'PP08'!V9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'PP08'!V10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'PP08'!V11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'PP08'!V12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'PP08'!V13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'PP08'!V14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'PP08'!V15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'PP08'!V16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'PP08'!V17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'PP08'!V18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'PP08'!V19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'PP08'!X20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'PP08'!X21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'PP08'!X22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'PP08'!X27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'PP08'!W29</f>
        <v>0</v>
      </c>
      <c r="Q29" s="140"/>
      <c r="R29" s="160">
        <f>IF(AND(T2=1,X20=4),AS39,IF(AND(T2=1,X20=6),AS42,IF(AND(T2=1,X20=8),AS44,'PP08'!R29)))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'PP08'!W31</f>
        <v>0</v>
      </c>
      <c r="Q31" s="140"/>
      <c r="R31" s="160">
        <f>IF(AND(T2=1,X20=4),AS48,IF(AND(T2=1,X20=6),AS48,IF(AND(T2=1,X20=8),AS48,'PP08'!R31)))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'PP08'!W33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'PP08'!W34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IF(('PP08'!W35&gt;24),24,'PP08'!W35)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'PP08'!W37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'PP08'!W39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'PP08'!W41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'PP08'!W43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'PP08'!W44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'PP08'!AU46+T22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 ref="AU37:AU38"/>
    <mergeCell ref="AV37:AV38"/>
    <mergeCell ref="AW37:AW38"/>
    <mergeCell ref="AX37:AX38"/>
    <mergeCell ref="AQ37:AQ38"/>
    <mergeCell ref="AR37:AR38"/>
    <mergeCell ref="AS37:AS38"/>
    <mergeCell ref="AT37:AT38"/>
    <mergeCell ref="R37:S38"/>
    <mergeCell ref="T37:U38"/>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O27:P27"/>
    <mergeCell ref="Q27:R27"/>
    <mergeCell ref="T27:U27"/>
    <mergeCell ref="AI27:AJ27"/>
    <mergeCell ref="U23:V23"/>
    <mergeCell ref="U24:X26"/>
    <mergeCell ref="A26:N26"/>
    <mergeCell ref="O26:S26"/>
    <mergeCell ref="A22:N22"/>
    <mergeCell ref="O22:S22"/>
    <mergeCell ref="T22:U22"/>
    <mergeCell ref="V22:W22"/>
    <mergeCell ref="O21:P21"/>
    <mergeCell ref="R21:S21"/>
    <mergeCell ref="T21:U21"/>
    <mergeCell ref="V21:W21"/>
    <mergeCell ref="A20:N20"/>
    <mergeCell ref="O20:Q20"/>
    <mergeCell ref="R20:S20"/>
    <mergeCell ref="T20:W20"/>
    <mergeCell ref="AX7:BD7"/>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A6:G6"/>
    <mergeCell ref="H6:N6"/>
    <mergeCell ref="A5:N5"/>
    <mergeCell ref="O5:Q5"/>
    <mergeCell ref="R5:S5"/>
    <mergeCell ref="T5:U5"/>
    <mergeCell ref="T4:U4"/>
    <mergeCell ref="W4:X4"/>
    <mergeCell ref="A4:B4"/>
    <mergeCell ref="C4:F4"/>
    <mergeCell ref="I4:J4"/>
    <mergeCell ref="K4:M4"/>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8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8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8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800-000003000000}"/>
    <dataValidation allowBlank="1" showInputMessage="1" showErrorMessage="1" promptTitle="HOURS WORKED" prompt="Enter hours worked - minus any overtime." sqref="W23" xr:uid="{00000000-0002-0000-0800-000004000000}"/>
    <dataValidation allowBlank="1" showErrorMessage="1" sqref="X21:X22" xr:uid="{00000000-0002-0000-08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8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8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8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8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'PP09'!C2</f>
        <v>0</v>
      </c>
      <c r="D2" s="294"/>
      <c r="E2" s="294"/>
      <c r="F2" s="294"/>
      <c r="G2" s="294"/>
      <c r="H2" s="294"/>
      <c r="I2" s="294"/>
      <c r="J2" s="294"/>
      <c r="K2" s="294"/>
      <c r="L2" s="295"/>
      <c r="M2" s="4">
        <f>'PP09'!M2+1</f>
        <v>10</v>
      </c>
      <c r="N2" s="86">
        <f>'PP09'!N2</f>
        <v>0</v>
      </c>
      <c r="O2" s="6">
        <f>'PP09'!O2</f>
        <v>0</v>
      </c>
      <c r="P2" s="86">
        <f>'PP09'!P2</f>
        <v>0</v>
      </c>
      <c r="Q2" s="86">
        <f>'PP09'!Q2</f>
        <v>0</v>
      </c>
      <c r="R2" s="86">
        <f>'PP09'!R2</f>
        <v>0</v>
      </c>
      <c r="S2" s="87">
        <f>'PP09'!S2</f>
        <v>0</v>
      </c>
      <c r="T2" s="8">
        <f>'PP09'!T2</f>
        <v>1</v>
      </c>
      <c r="U2" s="88">
        <f>'PP09'!U2</f>
        <v>0</v>
      </c>
      <c r="V2" s="9"/>
      <c r="W2" s="10" t="s">
        <v>14</v>
      </c>
      <c r="X2" s="11">
        <f>'PP09'!X2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'PP09'!C4</f>
        <v>0</v>
      </c>
      <c r="D4" s="286"/>
      <c r="E4" s="286"/>
      <c r="F4" s="287"/>
      <c r="G4" s="89" t="str">
        <f>'PP09'!G4</f>
        <v>23</v>
      </c>
      <c r="H4" s="86"/>
      <c r="I4" s="288"/>
      <c r="J4" s="289"/>
      <c r="K4" s="290"/>
      <c r="L4" s="288"/>
      <c r="M4" s="289"/>
      <c r="N4" s="86"/>
      <c r="O4" s="291"/>
      <c r="P4" s="292"/>
      <c r="Q4" s="86"/>
      <c r="R4" s="291"/>
      <c r="S4" s="292"/>
      <c r="T4" s="291"/>
      <c r="U4" s="292"/>
      <c r="V4" s="86"/>
      <c r="W4" s="291">
        <f>'PP09'!W4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'PP09'!A6+14</f>
        <v>45053</v>
      </c>
      <c r="B6" s="232"/>
      <c r="C6" s="232"/>
      <c r="D6" s="232"/>
      <c r="E6" s="232"/>
      <c r="F6" s="232"/>
      <c r="G6" s="233"/>
      <c r="H6" s="231">
        <f>A6+13</f>
        <v>45066</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'PP09'!V9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'PP09'!V10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'PP09'!V11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'PP09'!V12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'PP09'!V13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'PP09'!V14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'PP09'!V15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'PP09'!V16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'PP09'!V17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'PP09'!V18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'PP09'!V19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'PP09'!X20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'PP09'!X21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'PP09'!X22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'PP09'!X27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'PP09'!W29</f>
        <v>0</v>
      </c>
      <c r="Q29" s="140"/>
      <c r="R29" s="160">
        <f>IF(AND(T2=1,X20=4),AS39,IF(AND(T2=1,X20=6),AS42,IF(AND(T2=1,X20=8),AS44,'PP09'!R29)))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'PP09'!W31</f>
        <v>0</v>
      </c>
      <c r="Q31" s="140"/>
      <c r="R31" s="160">
        <f>IF(AND(T2=1,X20=4),AS48,IF(AND(T2=1,X20=6),AS48,IF(AND(T2=1,X20=8),AS48,'PP09'!R31)))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'PP09'!W33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'PP09'!W34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IF(('PP09'!W35&gt;24),24,'PP09'!W35)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'PP09'!W37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'PP09'!W39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'PP09'!W41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'PP09'!W43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'PP09'!W44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'PP09'!AU46+T22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A1:B1"/>
    <mergeCell ref="C1:L1"/>
    <mergeCell ref="V1:W1"/>
    <mergeCell ref="A2:B2"/>
    <mergeCell ref="C2:L2"/>
    <mergeCell ref="I3:J3"/>
    <mergeCell ref="K3:M3"/>
    <mergeCell ref="O3:P3"/>
    <mergeCell ref="R3:S3"/>
    <mergeCell ref="T3:U3"/>
    <mergeCell ref="C3:F3"/>
    <mergeCell ref="W3:X3"/>
    <mergeCell ref="A4:B4"/>
    <mergeCell ref="C4:F4"/>
    <mergeCell ref="I4:J4"/>
    <mergeCell ref="K4:M4"/>
    <mergeCell ref="O4:P4"/>
    <mergeCell ref="R4:S4"/>
    <mergeCell ref="T4:U4"/>
    <mergeCell ref="W4:X4"/>
    <mergeCell ref="A3:B3"/>
    <mergeCell ref="V5:W5"/>
    <mergeCell ref="X5:X19"/>
    <mergeCell ref="A6:G6"/>
    <mergeCell ref="H6:N6"/>
    <mergeCell ref="A5:N5"/>
    <mergeCell ref="O5:Q5"/>
    <mergeCell ref="R5:S5"/>
    <mergeCell ref="T5:U5"/>
    <mergeCell ref="V6:W6"/>
    <mergeCell ref="V7:W7"/>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AI27:AJ27"/>
    <mergeCell ref="U23:V23"/>
    <mergeCell ref="U24:X26"/>
    <mergeCell ref="A26:N26"/>
    <mergeCell ref="O26:S26"/>
    <mergeCell ref="V11:W11"/>
    <mergeCell ref="V16:W16"/>
    <mergeCell ref="V17:W17"/>
    <mergeCell ref="V18:W18"/>
    <mergeCell ref="O21:P21"/>
    <mergeCell ref="R21:S21"/>
    <mergeCell ref="T21:U21"/>
    <mergeCell ref="V21:W21"/>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A34:F34"/>
    <mergeCell ref="H34:I34"/>
    <mergeCell ref="AQ37:AQ38"/>
    <mergeCell ref="AR37:AR38"/>
    <mergeCell ref="AS37:AS38"/>
    <mergeCell ref="AT37:AT38"/>
    <mergeCell ref="AU37:AU38"/>
    <mergeCell ref="AV37:AV38"/>
    <mergeCell ref="AW37:AW38"/>
    <mergeCell ref="AX37:AX38"/>
    <mergeCell ref="A38:G39"/>
    <mergeCell ref="H38:M39"/>
    <mergeCell ref="N39:O40"/>
    <mergeCell ref="P39:Q40"/>
    <mergeCell ref="A40:M40"/>
    <mergeCell ref="N37:O38"/>
    <mergeCell ref="P37:Q38"/>
    <mergeCell ref="R39:S40"/>
    <mergeCell ref="A41:M41"/>
    <mergeCell ref="N41:O42"/>
    <mergeCell ref="P41:Q42"/>
    <mergeCell ref="A42:M44"/>
    <mergeCell ref="N43:O43"/>
    <mergeCell ref="P43:Q43"/>
    <mergeCell ref="N45:O46"/>
    <mergeCell ref="P45:Q46"/>
    <mergeCell ref="R45:S46"/>
    <mergeCell ref="R43:U44"/>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9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9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9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900-000003000000}"/>
    <dataValidation allowBlank="1" showInputMessage="1" showErrorMessage="1" promptTitle="HOURS WORKED" prompt="Enter hours worked - minus any overtime." sqref="W23" xr:uid="{00000000-0002-0000-0900-000004000000}"/>
    <dataValidation allowBlank="1" showErrorMessage="1" sqref="X21:X22" xr:uid="{00000000-0002-0000-09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9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9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9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9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'PP10'!C2</f>
        <v>0</v>
      </c>
      <c r="D2" s="294"/>
      <c r="E2" s="294"/>
      <c r="F2" s="294"/>
      <c r="G2" s="294"/>
      <c r="H2" s="294"/>
      <c r="I2" s="294"/>
      <c r="J2" s="294"/>
      <c r="K2" s="294"/>
      <c r="L2" s="295"/>
      <c r="M2" s="4">
        <f>'PP10'!M2+1</f>
        <v>11</v>
      </c>
      <c r="N2" s="86">
        <f>'PP10'!N2</f>
        <v>0</v>
      </c>
      <c r="O2" s="6">
        <f>'PP10'!O2</f>
        <v>0</v>
      </c>
      <c r="P2" s="86">
        <f>'PP10'!P2</f>
        <v>0</v>
      </c>
      <c r="Q2" s="86">
        <f>'PP10'!Q2</f>
        <v>0</v>
      </c>
      <c r="R2" s="86">
        <f>'PP10'!R2</f>
        <v>0</v>
      </c>
      <c r="S2" s="87">
        <f>'PP10'!S2</f>
        <v>0</v>
      </c>
      <c r="T2" s="8">
        <f>'PP10'!T2</f>
        <v>1</v>
      </c>
      <c r="U2" s="88">
        <f>'PP10'!U2</f>
        <v>0</v>
      </c>
      <c r="V2" s="9"/>
      <c r="W2" s="10" t="s">
        <v>14</v>
      </c>
      <c r="X2" s="11">
        <f>'PP10'!X2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'PP10'!C4</f>
        <v>0</v>
      </c>
      <c r="D4" s="286"/>
      <c r="E4" s="286"/>
      <c r="F4" s="287"/>
      <c r="G4" s="89" t="str">
        <f>'PP10'!G4</f>
        <v>23</v>
      </c>
      <c r="H4" s="86"/>
      <c r="I4" s="288"/>
      <c r="J4" s="289"/>
      <c r="K4" s="290"/>
      <c r="L4" s="288"/>
      <c r="M4" s="289"/>
      <c r="N4" s="86"/>
      <c r="O4" s="291"/>
      <c r="P4" s="292"/>
      <c r="Q4" s="86"/>
      <c r="R4" s="291"/>
      <c r="S4" s="292"/>
      <c r="T4" s="291"/>
      <c r="U4" s="292"/>
      <c r="V4" s="86"/>
      <c r="W4" s="291">
        <f>'PP10'!W4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'PP10'!A6+14</f>
        <v>45067</v>
      </c>
      <c r="B6" s="232"/>
      <c r="C6" s="232"/>
      <c r="D6" s="232"/>
      <c r="E6" s="232"/>
      <c r="F6" s="232"/>
      <c r="G6" s="233"/>
      <c r="H6" s="231">
        <f>A6+13</f>
        <v>45080</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'PP10'!V9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'PP10'!V10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'PP10'!V11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'PP10'!V12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'PP10'!V13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'PP10'!V14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'PP10'!V15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'PP10'!V16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'PP10'!V17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'PP10'!V18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'PP10'!V19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'PP10'!X20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'PP10'!X21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'PP10'!X22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'PP10'!X27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'PP10'!W29</f>
        <v>0</v>
      </c>
      <c r="Q29" s="140"/>
      <c r="R29" s="160">
        <f>IF(AND(T2=1,X20=4),AS39,IF(AND(T2=1,X20=6),AS42,IF(AND(T2=1,X20=8),AS44,'PP10'!R29)))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'PP10'!W31</f>
        <v>0</v>
      </c>
      <c r="Q31" s="140"/>
      <c r="R31" s="160">
        <f>IF(AND(T2=1,X20=4),AS48,IF(AND(T2=1,X20=6),AS48,IF(AND(T2=1,X20=8),AS48,'PP10'!R31)))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'PP10'!W33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'PP10'!W34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IF(('PP10'!W35&gt;24),24,'PP10'!W35)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'PP10'!W37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'PP10'!W39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'PP10'!W41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'PP10'!W43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'PP10'!W44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'PP10'!AU46+T22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 ref="AU37:AU38"/>
    <mergeCell ref="AV37:AV38"/>
    <mergeCell ref="AW37:AW38"/>
    <mergeCell ref="AX37:AX38"/>
    <mergeCell ref="AQ37:AQ38"/>
    <mergeCell ref="AR37:AR38"/>
    <mergeCell ref="AS37:AS38"/>
    <mergeCell ref="AT37:AT38"/>
    <mergeCell ref="R37:S38"/>
    <mergeCell ref="T37:U38"/>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O27:P27"/>
    <mergeCell ref="Q27:R27"/>
    <mergeCell ref="T27:U27"/>
    <mergeCell ref="AI27:AJ27"/>
    <mergeCell ref="U23:V23"/>
    <mergeCell ref="U24:X26"/>
    <mergeCell ref="A26:N26"/>
    <mergeCell ref="O26:S26"/>
    <mergeCell ref="A22:N22"/>
    <mergeCell ref="O22:S22"/>
    <mergeCell ref="T22:U22"/>
    <mergeCell ref="V22:W22"/>
    <mergeCell ref="O21:P21"/>
    <mergeCell ref="R21:S21"/>
    <mergeCell ref="T21:U21"/>
    <mergeCell ref="V21:W21"/>
    <mergeCell ref="A20:N20"/>
    <mergeCell ref="O20:Q20"/>
    <mergeCell ref="R20:S20"/>
    <mergeCell ref="T20:W20"/>
    <mergeCell ref="AX7:BD7"/>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A6:G6"/>
    <mergeCell ref="H6:N6"/>
    <mergeCell ref="A5:N5"/>
    <mergeCell ref="O5:Q5"/>
    <mergeCell ref="R5:S5"/>
    <mergeCell ref="T5:U5"/>
    <mergeCell ref="T4:U4"/>
    <mergeCell ref="W4:X4"/>
    <mergeCell ref="A4:B4"/>
    <mergeCell ref="C4:F4"/>
    <mergeCell ref="I4:J4"/>
    <mergeCell ref="K4:M4"/>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A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A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A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A00-000003000000}"/>
    <dataValidation allowBlank="1" showInputMessage="1" showErrorMessage="1" promptTitle="HOURS WORKED" prompt="Enter hours worked - minus any overtime." sqref="W23" xr:uid="{00000000-0002-0000-0A00-000004000000}"/>
    <dataValidation allowBlank="1" showErrorMessage="1" sqref="X21:X22" xr:uid="{00000000-0002-0000-0A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A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A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A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A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'PP11'!C2</f>
        <v>0</v>
      </c>
      <c r="D2" s="294"/>
      <c r="E2" s="294"/>
      <c r="F2" s="294"/>
      <c r="G2" s="294"/>
      <c r="H2" s="294"/>
      <c r="I2" s="294"/>
      <c r="J2" s="294"/>
      <c r="K2" s="294"/>
      <c r="L2" s="295"/>
      <c r="M2" s="4">
        <f>'PP11'!M2+1</f>
        <v>12</v>
      </c>
      <c r="N2" s="86">
        <f>'PP11'!N2</f>
        <v>0</v>
      </c>
      <c r="O2" s="6">
        <f>'PP11'!O2</f>
        <v>0</v>
      </c>
      <c r="P2" s="86">
        <f>'PP11'!P2</f>
        <v>0</v>
      </c>
      <c r="Q2" s="86">
        <f>'PP11'!Q2</f>
        <v>0</v>
      </c>
      <c r="R2" s="86">
        <f>'PP11'!R2</f>
        <v>0</v>
      </c>
      <c r="S2" s="87">
        <f>'PP11'!S2</f>
        <v>0</v>
      </c>
      <c r="T2" s="8">
        <f>'PP11'!T2</f>
        <v>1</v>
      </c>
      <c r="U2" s="88">
        <f>'PP11'!U2</f>
        <v>0</v>
      </c>
      <c r="V2" s="9"/>
      <c r="W2" s="10" t="s">
        <v>14</v>
      </c>
      <c r="X2" s="11">
        <f>'PP11'!X2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'PP11'!C4</f>
        <v>0</v>
      </c>
      <c r="D4" s="286"/>
      <c r="E4" s="286"/>
      <c r="F4" s="287"/>
      <c r="G4" s="89" t="str">
        <f>'PP11'!G4</f>
        <v>23</v>
      </c>
      <c r="H4" s="86"/>
      <c r="I4" s="288"/>
      <c r="J4" s="289"/>
      <c r="K4" s="290"/>
      <c r="L4" s="288"/>
      <c r="M4" s="289"/>
      <c r="N4" s="86"/>
      <c r="O4" s="291"/>
      <c r="P4" s="292"/>
      <c r="Q4" s="86"/>
      <c r="R4" s="291"/>
      <c r="S4" s="292"/>
      <c r="T4" s="291"/>
      <c r="U4" s="292"/>
      <c r="V4" s="86"/>
      <c r="W4" s="291">
        <f>'PP11'!W4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'PP11'!A6+14</f>
        <v>45081</v>
      </c>
      <c r="B6" s="232"/>
      <c r="C6" s="232"/>
      <c r="D6" s="232"/>
      <c r="E6" s="232"/>
      <c r="F6" s="232"/>
      <c r="G6" s="233"/>
      <c r="H6" s="231">
        <f>A6+13</f>
        <v>45094</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'PP11'!V9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'PP11'!V10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'PP11'!V11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'PP11'!V12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'PP11'!V13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'PP11'!V14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'PP11'!V15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'PP11'!V16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'PP11'!V17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'PP11'!V18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'PP11'!V19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'PP11'!X20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'PP11'!X21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'PP11'!X22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'PP11'!X27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'PP11'!W29</f>
        <v>0</v>
      </c>
      <c r="Q29" s="140"/>
      <c r="R29" s="160">
        <f>IF(AND(T2=1,X20=4),AS39,IF(AND(T2=1,X20=6),AS42,IF(AND(T2=1,X20=8),AS44,'PP11'!R29)))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'PP11'!W31</f>
        <v>0</v>
      </c>
      <c r="Q31" s="140"/>
      <c r="R31" s="160">
        <f>IF(AND(T2=1,X20=4),AS48,IF(AND(T2=1,X20=6),AS48,IF(AND(T2=1,X20=8),AS48,'PP11'!R31)))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'PP11'!W33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'PP11'!W34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IF(('PP11'!W35&gt;24),24,'PP11'!W35)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'PP11'!W37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'PP11'!W39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'PP11'!W41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'PP11'!W43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'PP11'!W44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'PP11'!AU46+T22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A1:B1"/>
    <mergeCell ref="C1:L1"/>
    <mergeCell ref="V1:W1"/>
    <mergeCell ref="A2:B2"/>
    <mergeCell ref="C2:L2"/>
    <mergeCell ref="I3:J3"/>
    <mergeCell ref="K3:M3"/>
    <mergeCell ref="O3:P3"/>
    <mergeCell ref="R3:S3"/>
    <mergeCell ref="T3:U3"/>
    <mergeCell ref="C3:F3"/>
    <mergeCell ref="W3:X3"/>
    <mergeCell ref="A4:B4"/>
    <mergeCell ref="C4:F4"/>
    <mergeCell ref="I4:J4"/>
    <mergeCell ref="K4:M4"/>
    <mergeCell ref="O4:P4"/>
    <mergeCell ref="R4:S4"/>
    <mergeCell ref="T4:U4"/>
    <mergeCell ref="W4:X4"/>
    <mergeCell ref="A3:B3"/>
    <mergeCell ref="V5:W5"/>
    <mergeCell ref="X5:X19"/>
    <mergeCell ref="A6:G6"/>
    <mergeCell ref="H6:N6"/>
    <mergeCell ref="A5:N5"/>
    <mergeCell ref="O5:Q5"/>
    <mergeCell ref="R5:S5"/>
    <mergeCell ref="T5:U5"/>
    <mergeCell ref="V6:W6"/>
    <mergeCell ref="V7:W7"/>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AI27:AJ27"/>
    <mergeCell ref="U23:V23"/>
    <mergeCell ref="U24:X26"/>
    <mergeCell ref="A26:N26"/>
    <mergeCell ref="O26:S26"/>
    <mergeCell ref="V11:W11"/>
    <mergeCell ref="V16:W16"/>
    <mergeCell ref="V17:W17"/>
    <mergeCell ref="V18:W18"/>
    <mergeCell ref="O21:P21"/>
    <mergeCell ref="R21:S21"/>
    <mergeCell ref="T21:U21"/>
    <mergeCell ref="V21:W21"/>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A34:F34"/>
    <mergeCell ref="H34:I34"/>
    <mergeCell ref="AQ37:AQ38"/>
    <mergeCell ref="AR37:AR38"/>
    <mergeCell ref="AS37:AS38"/>
    <mergeCell ref="AT37:AT38"/>
    <mergeCell ref="AU37:AU38"/>
    <mergeCell ref="AV37:AV38"/>
    <mergeCell ref="AW37:AW38"/>
    <mergeCell ref="AX37:AX38"/>
    <mergeCell ref="A38:G39"/>
    <mergeCell ref="H38:M39"/>
    <mergeCell ref="N39:O40"/>
    <mergeCell ref="P39:Q40"/>
    <mergeCell ref="A40:M40"/>
    <mergeCell ref="N37:O38"/>
    <mergeCell ref="P37:Q38"/>
    <mergeCell ref="R39:S40"/>
    <mergeCell ref="A41:M41"/>
    <mergeCell ref="N41:O42"/>
    <mergeCell ref="P41:Q42"/>
    <mergeCell ref="A42:M44"/>
    <mergeCell ref="N43:O43"/>
    <mergeCell ref="P43:Q43"/>
    <mergeCell ref="N45:O46"/>
    <mergeCell ref="P45:Q46"/>
    <mergeCell ref="R45:S46"/>
    <mergeCell ref="R43:U44"/>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B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B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B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B00-000003000000}"/>
    <dataValidation allowBlank="1" showInputMessage="1" showErrorMessage="1" promptTitle="HOURS WORKED" prompt="Enter hours worked - minus any overtime." sqref="W23" xr:uid="{00000000-0002-0000-0B00-000004000000}"/>
    <dataValidation allowBlank="1" showErrorMessage="1" sqref="X21:X22" xr:uid="{00000000-0002-0000-0B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B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B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B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B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'PP12'!C2</f>
        <v>0</v>
      </c>
      <c r="D2" s="294"/>
      <c r="E2" s="294"/>
      <c r="F2" s="294"/>
      <c r="G2" s="294"/>
      <c r="H2" s="294"/>
      <c r="I2" s="294"/>
      <c r="J2" s="294"/>
      <c r="K2" s="294"/>
      <c r="L2" s="295"/>
      <c r="M2" s="4">
        <f>'PP12'!M2+1</f>
        <v>13</v>
      </c>
      <c r="N2" s="86">
        <f>'PP12'!N2</f>
        <v>0</v>
      </c>
      <c r="O2" s="6">
        <f>'PP12'!O2</f>
        <v>0</v>
      </c>
      <c r="P2" s="86">
        <f>'PP12'!P2</f>
        <v>0</v>
      </c>
      <c r="Q2" s="86">
        <f>'PP12'!Q2</f>
        <v>0</v>
      </c>
      <c r="R2" s="86">
        <f>'PP12'!R2</f>
        <v>0</v>
      </c>
      <c r="S2" s="87">
        <f>'PP12'!S2</f>
        <v>0</v>
      </c>
      <c r="T2" s="8">
        <f>'PP12'!T2</f>
        <v>1</v>
      </c>
      <c r="U2" s="88">
        <f>'PP12'!U2</f>
        <v>0</v>
      </c>
      <c r="V2" s="9"/>
      <c r="W2" s="10" t="s">
        <v>14</v>
      </c>
      <c r="X2" s="11">
        <f>'PP12'!X2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'PP12'!C4</f>
        <v>0</v>
      </c>
      <c r="D4" s="286"/>
      <c r="E4" s="286"/>
      <c r="F4" s="287"/>
      <c r="G4" s="89" t="str">
        <f>'PP12'!G4</f>
        <v>23</v>
      </c>
      <c r="H4" s="86"/>
      <c r="I4" s="288"/>
      <c r="J4" s="289"/>
      <c r="K4" s="290"/>
      <c r="L4" s="288"/>
      <c r="M4" s="289"/>
      <c r="N4" s="86"/>
      <c r="O4" s="291"/>
      <c r="P4" s="292"/>
      <c r="Q4" s="86"/>
      <c r="R4" s="291"/>
      <c r="S4" s="292"/>
      <c r="T4" s="291"/>
      <c r="U4" s="292"/>
      <c r="V4" s="86"/>
      <c r="W4" s="291">
        <f>'PP12'!W4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'PP12'!A6+14</f>
        <v>45095</v>
      </c>
      <c r="B6" s="232"/>
      <c r="C6" s="232"/>
      <c r="D6" s="232"/>
      <c r="E6" s="232"/>
      <c r="F6" s="232"/>
      <c r="G6" s="233"/>
      <c r="H6" s="231">
        <f>A6+13</f>
        <v>45108</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'PP12'!V9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'PP12'!V10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'PP12'!V11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'PP12'!V12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'PP12'!V13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'PP12'!V14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'PP12'!V15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'PP12'!V16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'PP12'!V17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'PP12'!V18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'PP12'!V19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'PP12'!X20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'PP12'!X21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'PP12'!X22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'PP12'!X27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'PP12'!W29</f>
        <v>0</v>
      </c>
      <c r="Q29" s="140"/>
      <c r="R29" s="160">
        <f>IF(AND(T2=1,X20=4),AS39,IF(AND(T2=1,X20=6),AS42,IF(AND(T2=1,X20=8),AS44,'PP12'!R29)))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'PP12'!W31</f>
        <v>0</v>
      </c>
      <c r="Q31" s="140"/>
      <c r="R31" s="160">
        <f>IF(AND(T2=1,X20=4),AS48,IF(AND(T2=1,X20=6),AS48,IF(AND(T2=1,X20=8),AS48,'PP12'!R31)))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'PP12'!W33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'PP12'!W34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IF(('PP12'!W35&gt;24),24,'PP12'!W35)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'PP12'!W37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'PP12'!W39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'PP12'!W41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'PP12'!W43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'PP12'!W44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'PP12'!AU46+T22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 ref="AU37:AU38"/>
    <mergeCell ref="AV37:AV38"/>
    <mergeCell ref="AW37:AW38"/>
    <mergeCell ref="AX37:AX38"/>
    <mergeCell ref="AQ37:AQ38"/>
    <mergeCell ref="AR37:AR38"/>
    <mergeCell ref="AS37:AS38"/>
    <mergeCell ref="AT37:AT38"/>
    <mergeCell ref="R37:S38"/>
    <mergeCell ref="T37:U38"/>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O27:P27"/>
    <mergeCell ref="Q27:R27"/>
    <mergeCell ref="T27:U27"/>
    <mergeCell ref="AI27:AJ27"/>
    <mergeCell ref="U23:V23"/>
    <mergeCell ref="U24:X26"/>
    <mergeCell ref="A26:N26"/>
    <mergeCell ref="O26:S26"/>
    <mergeCell ref="A22:N22"/>
    <mergeCell ref="O22:S22"/>
    <mergeCell ref="T22:U22"/>
    <mergeCell ref="V22:W22"/>
    <mergeCell ref="O21:P21"/>
    <mergeCell ref="R21:S21"/>
    <mergeCell ref="T21:U21"/>
    <mergeCell ref="V21:W21"/>
    <mergeCell ref="A20:N20"/>
    <mergeCell ref="O20:Q20"/>
    <mergeCell ref="R20:S20"/>
    <mergeCell ref="T20:W20"/>
    <mergeCell ref="AX7:BD7"/>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A6:G6"/>
    <mergeCell ref="H6:N6"/>
    <mergeCell ref="A5:N5"/>
    <mergeCell ref="O5:Q5"/>
    <mergeCell ref="R5:S5"/>
    <mergeCell ref="T5:U5"/>
    <mergeCell ref="T4:U4"/>
    <mergeCell ref="W4:X4"/>
    <mergeCell ref="A4:B4"/>
    <mergeCell ref="C4:F4"/>
    <mergeCell ref="I4:J4"/>
    <mergeCell ref="K4:M4"/>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C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C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C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C00-000003000000}"/>
    <dataValidation allowBlank="1" showInputMessage="1" showErrorMessage="1" promptTitle="HOURS WORKED" prompt="Enter hours worked - minus any overtime." sqref="W23" xr:uid="{00000000-0002-0000-0C00-000004000000}"/>
    <dataValidation allowBlank="1" showErrorMessage="1" sqref="X21:X22" xr:uid="{00000000-0002-0000-0C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C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C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C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C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'PP13'!C2</f>
        <v>0</v>
      </c>
      <c r="D2" s="294"/>
      <c r="E2" s="294"/>
      <c r="F2" s="294"/>
      <c r="G2" s="294"/>
      <c r="H2" s="294"/>
      <c r="I2" s="294"/>
      <c r="J2" s="294"/>
      <c r="K2" s="294"/>
      <c r="L2" s="295"/>
      <c r="M2" s="4">
        <f>'PP13'!M2+1</f>
        <v>14</v>
      </c>
      <c r="N2" s="86">
        <f>'PP13'!N2</f>
        <v>0</v>
      </c>
      <c r="O2" s="6">
        <f>'PP13'!O2</f>
        <v>0</v>
      </c>
      <c r="P2" s="86">
        <f>'PP13'!P2</f>
        <v>0</v>
      </c>
      <c r="Q2" s="86">
        <f>'PP13'!Q2</f>
        <v>0</v>
      </c>
      <c r="R2" s="86">
        <f>'PP13'!R2</f>
        <v>0</v>
      </c>
      <c r="S2" s="87">
        <f>'PP13'!S2</f>
        <v>0</v>
      </c>
      <c r="T2" s="8">
        <f>'PP13'!T2</f>
        <v>1</v>
      </c>
      <c r="U2" s="88">
        <f>'PP13'!U2</f>
        <v>0</v>
      </c>
      <c r="V2" s="9"/>
      <c r="W2" s="10" t="s">
        <v>14</v>
      </c>
      <c r="X2" s="11">
        <f>'PP13'!X2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'PP13'!C4</f>
        <v>0</v>
      </c>
      <c r="D4" s="286"/>
      <c r="E4" s="286"/>
      <c r="F4" s="287"/>
      <c r="G4" s="89" t="str">
        <f>'PP13'!G4</f>
        <v>23</v>
      </c>
      <c r="H4" s="86"/>
      <c r="I4" s="288"/>
      <c r="J4" s="289"/>
      <c r="K4" s="290"/>
      <c r="L4" s="288"/>
      <c r="M4" s="289"/>
      <c r="N4" s="86"/>
      <c r="O4" s="291"/>
      <c r="P4" s="292"/>
      <c r="Q4" s="86"/>
      <c r="R4" s="291"/>
      <c r="S4" s="292"/>
      <c r="T4" s="291"/>
      <c r="U4" s="292"/>
      <c r="V4" s="86"/>
      <c r="W4" s="291">
        <f>'PP13'!W4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'PP13'!A6+14</f>
        <v>45109</v>
      </c>
      <c r="B6" s="232"/>
      <c r="C6" s="232"/>
      <c r="D6" s="232"/>
      <c r="E6" s="232"/>
      <c r="F6" s="232"/>
      <c r="G6" s="233"/>
      <c r="H6" s="231">
        <f>A6+13</f>
        <v>45122</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'PP13'!V9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'PP13'!V10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'PP13'!V11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'PP13'!V12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'PP13'!V13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'PP13'!V14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'PP13'!V15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'PP13'!V16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'PP13'!V17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'PP13'!V18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'PP13'!V19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'PP13'!X20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'PP13'!X21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'PP13'!X22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'PP13'!X27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'PP13'!W29</f>
        <v>0</v>
      </c>
      <c r="Q29" s="140"/>
      <c r="R29" s="160">
        <f>IF(AND(T2=1,X20=4),AS39,IF(AND(T2=1,X20=6),AS42,IF(AND(T2=1,X20=8),AS44,'PP13'!R29)))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'PP13'!W31</f>
        <v>0</v>
      </c>
      <c r="Q31" s="140"/>
      <c r="R31" s="160">
        <f>IF(AND(T2=1,X20=4),AS48,IF(AND(T2=1,X20=6),AS48,IF(AND(T2=1,X20=8),AS48,'PP13'!R31)))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'PP13'!W33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'PP13'!W34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IF(('PP13'!W35&gt;24),24,'PP13'!W35)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'PP13'!W37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'PP13'!W39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'PP13'!W41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'PP13'!W43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'PP13'!W44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'PP13'!AU46+T22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A1:B1"/>
    <mergeCell ref="C1:L1"/>
    <mergeCell ref="V1:W1"/>
    <mergeCell ref="A2:B2"/>
    <mergeCell ref="C2:L2"/>
    <mergeCell ref="I3:J3"/>
    <mergeCell ref="K3:M3"/>
    <mergeCell ref="O3:P3"/>
    <mergeCell ref="R3:S3"/>
    <mergeCell ref="T3:U3"/>
    <mergeCell ref="C3:F3"/>
    <mergeCell ref="W3:X3"/>
    <mergeCell ref="A4:B4"/>
    <mergeCell ref="C4:F4"/>
    <mergeCell ref="I4:J4"/>
    <mergeCell ref="K4:M4"/>
    <mergeCell ref="O4:P4"/>
    <mergeCell ref="R4:S4"/>
    <mergeCell ref="T4:U4"/>
    <mergeCell ref="W4:X4"/>
    <mergeCell ref="A3:B3"/>
    <mergeCell ref="V5:W5"/>
    <mergeCell ref="X5:X19"/>
    <mergeCell ref="A6:G6"/>
    <mergeCell ref="H6:N6"/>
    <mergeCell ref="A5:N5"/>
    <mergeCell ref="O5:Q5"/>
    <mergeCell ref="R5:S5"/>
    <mergeCell ref="T5:U5"/>
    <mergeCell ref="V6:W6"/>
    <mergeCell ref="V7:W7"/>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AI27:AJ27"/>
    <mergeCell ref="U23:V23"/>
    <mergeCell ref="U24:X26"/>
    <mergeCell ref="A26:N26"/>
    <mergeCell ref="O26:S26"/>
    <mergeCell ref="V11:W11"/>
    <mergeCell ref="V16:W16"/>
    <mergeCell ref="V17:W17"/>
    <mergeCell ref="V18:W18"/>
    <mergeCell ref="O21:P21"/>
    <mergeCell ref="R21:S21"/>
    <mergeCell ref="T21:U21"/>
    <mergeCell ref="V21:W21"/>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A34:F34"/>
    <mergeCell ref="H34:I34"/>
    <mergeCell ref="AQ37:AQ38"/>
    <mergeCell ref="AR37:AR38"/>
    <mergeCell ref="AS37:AS38"/>
    <mergeCell ref="AT37:AT38"/>
    <mergeCell ref="AU37:AU38"/>
    <mergeCell ref="AV37:AV38"/>
    <mergeCell ref="AW37:AW38"/>
    <mergeCell ref="AX37:AX38"/>
    <mergeCell ref="A38:G39"/>
    <mergeCell ref="H38:M39"/>
    <mergeCell ref="N39:O40"/>
    <mergeCell ref="P39:Q40"/>
    <mergeCell ref="A40:M40"/>
    <mergeCell ref="N37:O38"/>
    <mergeCell ref="P37:Q38"/>
    <mergeCell ref="R39:S40"/>
    <mergeCell ref="A41:M41"/>
    <mergeCell ref="N41:O42"/>
    <mergeCell ref="P41:Q42"/>
    <mergeCell ref="A42:M44"/>
    <mergeCell ref="N43:O43"/>
    <mergeCell ref="P43:Q43"/>
    <mergeCell ref="N45:O46"/>
    <mergeCell ref="P45:Q46"/>
    <mergeCell ref="R45:S46"/>
    <mergeCell ref="R43:U44"/>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D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D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D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D00-000003000000}"/>
    <dataValidation allowBlank="1" showInputMessage="1" showErrorMessage="1" promptTitle="HOURS WORKED" prompt="Enter hours worked - minus any overtime." sqref="W23" xr:uid="{00000000-0002-0000-0D00-000004000000}"/>
    <dataValidation allowBlank="1" showErrorMessage="1" sqref="X21:X22" xr:uid="{00000000-0002-0000-0D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D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D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D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D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'PP14'!C2</f>
        <v>0</v>
      </c>
      <c r="D2" s="294"/>
      <c r="E2" s="294"/>
      <c r="F2" s="294"/>
      <c r="G2" s="294"/>
      <c r="H2" s="294"/>
      <c r="I2" s="294"/>
      <c r="J2" s="294"/>
      <c r="K2" s="294"/>
      <c r="L2" s="295"/>
      <c r="M2" s="4">
        <f>'PP14'!M2+1</f>
        <v>15</v>
      </c>
      <c r="N2" s="86">
        <f>'PP14'!N2</f>
        <v>0</v>
      </c>
      <c r="O2" s="6">
        <f>'PP14'!O2</f>
        <v>0</v>
      </c>
      <c r="P2" s="86">
        <f>'PP14'!P2</f>
        <v>0</v>
      </c>
      <c r="Q2" s="86">
        <f>'PP14'!Q2</f>
        <v>0</v>
      </c>
      <c r="R2" s="86">
        <f>'PP14'!R2</f>
        <v>0</v>
      </c>
      <c r="S2" s="87">
        <f>'PP14'!S2</f>
        <v>0</v>
      </c>
      <c r="T2" s="8">
        <f>'PP14'!T2</f>
        <v>1</v>
      </c>
      <c r="U2" s="88">
        <f>'PP14'!U2</f>
        <v>0</v>
      </c>
      <c r="V2" s="9"/>
      <c r="W2" s="10" t="s">
        <v>14</v>
      </c>
      <c r="X2" s="11">
        <f>'PP14'!X2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'PP14'!C4</f>
        <v>0</v>
      </c>
      <c r="D4" s="286"/>
      <c r="E4" s="286"/>
      <c r="F4" s="287"/>
      <c r="G4" s="89" t="str">
        <f>'PP14'!G4</f>
        <v>23</v>
      </c>
      <c r="H4" s="86"/>
      <c r="I4" s="288"/>
      <c r="J4" s="289"/>
      <c r="K4" s="290"/>
      <c r="L4" s="288"/>
      <c r="M4" s="289"/>
      <c r="N4" s="86"/>
      <c r="O4" s="291"/>
      <c r="P4" s="292"/>
      <c r="Q4" s="86"/>
      <c r="R4" s="291"/>
      <c r="S4" s="292"/>
      <c r="T4" s="291"/>
      <c r="U4" s="292"/>
      <c r="V4" s="86"/>
      <c r="W4" s="291">
        <f>'PP14'!W4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'PP14'!A6+14</f>
        <v>45123</v>
      </c>
      <c r="B6" s="232"/>
      <c r="C6" s="232"/>
      <c r="D6" s="232"/>
      <c r="E6" s="232"/>
      <c r="F6" s="232"/>
      <c r="G6" s="233"/>
      <c r="H6" s="231">
        <f>A6+13</f>
        <v>45136</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'PP14'!V9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'PP14'!V10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'PP14'!V11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'PP14'!V12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'PP14'!V13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'PP14'!V14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'PP14'!V15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'PP14'!V16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'PP14'!V17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'PP14'!V18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'PP14'!V19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'PP14'!X20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'PP14'!X21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'PP14'!X22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'PP14'!X27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'PP14'!W29</f>
        <v>0</v>
      </c>
      <c r="Q29" s="140"/>
      <c r="R29" s="160">
        <f>IF(AND(T2=1,X20=4),AS39,IF(AND(T2=1,X20=6),AS42,IF(AND(T2=1,X20=8),AS44,'PP14'!R29)))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'PP14'!W31</f>
        <v>0</v>
      </c>
      <c r="Q31" s="140"/>
      <c r="R31" s="160">
        <f>IF(AND(T2=1,X20=4),AS48,IF(AND(T2=1,X20=6),AS48,IF(AND(T2=1,X20=8),AS48,'PP14'!R31)))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'PP14'!W33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'PP14'!W34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IF(('PP14'!W35&gt;24),24,'PP14'!W35)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'PP14'!W37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'PP14'!W39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'PP14'!W41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'PP14'!W43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'PP14'!W44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'PP14'!AU46+T22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 ref="AU37:AU38"/>
    <mergeCell ref="AV37:AV38"/>
    <mergeCell ref="AW37:AW38"/>
    <mergeCell ref="AX37:AX38"/>
    <mergeCell ref="AQ37:AQ38"/>
    <mergeCell ref="AR37:AR38"/>
    <mergeCell ref="AS37:AS38"/>
    <mergeCell ref="AT37:AT38"/>
    <mergeCell ref="R37:S38"/>
    <mergeCell ref="T37:U38"/>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O27:P27"/>
    <mergeCell ref="Q27:R27"/>
    <mergeCell ref="T27:U27"/>
    <mergeCell ref="AI27:AJ27"/>
    <mergeCell ref="U23:V23"/>
    <mergeCell ref="U24:X26"/>
    <mergeCell ref="A26:N26"/>
    <mergeCell ref="O26:S26"/>
    <mergeCell ref="A22:N22"/>
    <mergeCell ref="O22:S22"/>
    <mergeCell ref="T22:U22"/>
    <mergeCell ref="V22:W22"/>
    <mergeCell ref="O21:P21"/>
    <mergeCell ref="R21:S21"/>
    <mergeCell ref="T21:U21"/>
    <mergeCell ref="V21:W21"/>
    <mergeCell ref="A20:N20"/>
    <mergeCell ref="O20:Q20"/>
    <mergeCell ref="R20:S20"/>
    <mergeCell ref="T20:W20"/>
    <mergeCell ref="AX7:BD7"/>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A6:G6"/>
    <mergeCell ref="H6:N6"/>
    <mergeCell ref="A5:N5"/>
    <mergeCell ref="O5:Q5"/>
    <mergeCell ref="R5:S5"/>
    <mergeCell ref="T5:U5"/>
    <mergeCell ref="T4:U4"/>
    <mergeCell ref="W4:X4"/>
    <mergeCell ref="A4:B4"/>
    <mergeCell ref="C4:F4"/>
    <mergeCell ref="I4:J4"/>
    <mergeCell ref="K4:M4"/>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E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E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E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E00-000003000000}"/>
    <dataValidation allowBlank="1" showInputMessage="1" showErrorMessage="1" promptTitle="HOURS WORKED" prompt="Enter hours worked - minus any overtime." sqref="W23" xr:uid="{00000000-0002-0000-0E00-000004000000}"/>
    <dataValidation allowBlank="1" showErrorMessage="1" sqref="X21:X22" xr:uid="{00000000-0002-0000-0E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E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E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E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E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'PP15'!C2</f>
        <v>0</v>
      </c>
      <c r="D2" s="294"/>
      <c r="E2" s="294"/>
      <c r="F2" s="294"/>
      <c r="G2" s="294"/>
      <c r="H2" s="294"/>
      <c r="I2" s="294"/>
      <c r="J2" s="294"/>
      <c r="K2" s="294"/>
      <c r="L2" s="295"/>
      <c r="M2" s="4">
        <f>'PP15'!M2+1</f>
        <v>16</v>
      </c>
      <c r="N2" s="86">
        <f>'PP15'!N2</f>
        <v>0</v>
      </c>
      <c r="O2" s="6">
        <f>'PP15'!O2</f>
        <v>0</v>
      </c>
      <c r="P2" s="86">
        <f>'PP15'!P2</f>
        <v>0</v>
      </c>
      <c r="Q2" s="86">
        <f>'PP15'!Q2</f>
        <v>0</v>
      </c>
      <c r="R2" s="86">
        <f>'PP15'!R2</f>
        <v>0</v>
      </c>
      <c r="S2" s="87">
        <f>'PP15'!S2</f>
        <v>0</v>
      </c>
      <c r="T2" s="8">
        <f>'PP15'!T2</f>
        <v>1</v>
      </c>
      <c r="U2" s="88">
        <f>'PP15'!U2</f>
        <v>0</v>
      </c>
      <c r="V2" s="9"/>
      <c r="W2" s="10" t="s">
        <v>14</v>
      </c>
      <c r="X2" s="11">
        <f>'PP15'!X2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'PP15'!C4</f>
        <v>0</v>
      </c>
      <c r="D4" s="286"/>
      <c r="E4" s="286"/>
      <c r="F4" s="287"/>
      <c r="G4" s="89" t="str">
        <f>'PP15'!G4</f>
        <v>23</v>
      </c>
      <c r="H4" s="86"/>
      <c r="I4" s="288"/>
      <c r="J4" s="289"/>
      <c r="K4" s="290"/>
      <c r="L4" s="288"/>
      <c r="M4" s="289"/>
      <c r="N4" s="86"/>
      <c r="O4" s="291"/>
      <c r="P4" s="292"/>
      <c r="Q4" s="86"/>
      <c r="R4" s="291"/>
      <c r="S4" s="292"/>
      <c r="T4" s="291"/>
      <c r="U4" s="292"/>
      <c r="V4" s="86"/>
      <c r="W4" s="291">
        <f>'PP15'!W4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'PP15'!A6+14</f>
        <v>45137</v>
      </c>
      <c r="B6" s="232"/>
      <c r="C6" s="232"/>
      <c r="D6" s="232"/>
      <c r="E6" s="232"/>
      <c r="F6" s="232"/>
      <c r="G6" s="233"/>
      <c r="H6" s="231">
        <f>A6+13</f>
        <v>45150</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'PP15'!V9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'PP15'!V10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'PP15'!V11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'PP15'!V12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'PP15'!V13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'PP15'!V14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'PP15'!V15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'PP15'!V16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'PP15'!V17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'PP15'!V18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'PP15'!V19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'PP15'!X20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'PP15'!X21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'PP15'!X22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'PP15'!X27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'PP15'!W29</f>
        <v>0</v>
      </c>
      <c r="Q29" s="140"/>
      <c r="R29" s="160">
        <f>IF(AND(T2=1,X20=4),AS39,IF(AND(T2=1,X20=6),AS42,IF(AND(T2=1,X20=8),AS44,'PP15'!R29)))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'PP15'!W31</f>
        <v>0</v>
      </c>
      <c r="Q31" s="140"/>
      <c r="R31" s="160">
        <f>IF(AND(T2=1,X20=4),AS48,IF(AND(T2=1,X20=6),AS48,IF(AND(T2=1,X20=8),AS48,'PP15'!R31)))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'PP15'!W33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'PP15'!W34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IF(('PP15'!W35&gt;24),24,'PP15'!W35)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'PP15'!W37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'PP15'!W39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'PP15'!W41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'PP15'!W43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'PP15'!W44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'PP15'!AU46+T22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A1:B1"/>
    <mergeCell ref="C1:L1"/>
    <mergeCell ref="V1:W1"/>
    <mergeCell ref="A2:B2"/>
    <mergeCell ref="C2:L2"/>
    <mergeCell ref="I3:J3"/>
    <mergeCell ref="K3:M3"/>
    <mergeCell ref="O3:P3"/>
    <mergeCell ref="R3:S3"/>
    <mergeCell ref="T3:U3"/>
    <mergeCell ref="C3:F3"/>
    <mergeCell ref="W3:X3"/>
    <mergeCell ref="A4:B4"/>
    <mergeCell ref="C4:F4"/>
    <mergeCell ref="I4:J4"/>
    <mergeCell ref="K4:M4"/>
    <mergeCell ref="O4:P4"/>
    <mergeCell ref="R4:S4"/>
    <mergeCell ref="T4:U4"/>
    <mergeCell ref="W4:X4"/>
    <mergeCell ref="A3:B3"/>
    <mergeCell ref="V5:W5"/>
    <mergeCell ref="X5:X19"/>
    <mergeCell ref="A6:G6"/>
    <mergeCell ref="H6:N6"/>
    <mergeCell ref="A5:N5"/>
    <mergeCell ref="O5:Q5"/>
    <mergeCell ref="R5:S5"/>
    <mergeCell ref="T5:U5"/>
    <mergeCell ref="V6:W6"/>
    <mergeCell ref="V7:W7"/>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AI27:AJ27"/>
    <mergeCell ref="U23:V23"/>
    <mergeCell ref="U24:X26"/>
    <mergeCell ref="A26:N26"/>
    <mergeCell ref="O26:S26"/>
    <mergeCell ref="V11:W11"/>
    <mergeCell ref="V16:W16"/>
    <mergeCell ref="V17:W17"/>
    <mergeCell ref="V18:W18"/>
    <mergeCell ref="O21:P21"/>
    <mergeCell ref="R21:S21"/>
    <mergeCell ref="T21:U21"/>
    <mergeCell ref="V21:W21"/>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A34:F34"/>
    <mergeCell ref="H34:I34"/>
    <mergeCell ref="AQ37:AQ38"/>
    <mergeCell ref="AR37:AR38"/>
    <mergeCell ref="AS37:AS38"/>
    <mergeCell ref="AT37:AT38"/>
    <mergeCell ref="AU37:AU38"/>
    <mergeCell ref="AV37:AV38"/>
    <mergeCell ref="AW37:AW38"/>
    <mergeCell ref="AX37:AX38"/>
    <mergeCell ref="A38:G39"/>
    <mergeCell ref="H38:M39"/>
    <mergeCell ref="N39:O40"/>
    <mergeCell ref="P39:Q40"/>
    <mergeCell ref="A40:M40"/>
    <mergeCell ref="N37:O38"/>
    <mergeCell ref="P37:Q38"/>
    <mergeCell ref="R39:S40"/>
    <mergeCell ref="A41:M41"/>
    <mergeCell ref="N41:O42"/>
    <mergeCell ref="P41:Q42"/>
    <mergeCell ref="A42:M44"/>
    <mergeCell ref="N43:O43"/>
    <mergeCell ref="P43:Q43"/>
    <mergeCell ref="N45:O46"/>
    <mergeCell ref="P45:Q46"/>
    <mergeCell ref="R45:S46"/>
    <mergeCell ref="R43:U44"/>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F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F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F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F00-000003000000}"/>
    <dataValidation allowBlank="1" showInputMessage="1" showErrorMessage="1" promptTitle="HOURS WORKED" prompt="Enter hours worked - minus any overtime." sqref="W23" xr:uid="{00000000-0002-0000-0F00-000004000000}"/>
    <dataValidation allowBlank="1" showErrorMessage="1" sqref="X21:X22" xr:uid="{00000000-0002-0000-0F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F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F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F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F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'PP16'!C2</f>
        <v>0</v>
      </c>
      <c r="D2" s="294"/>
      <c r="E2" s="294"/>
      <c r="F2" s="294"/>
      <c r="G2" s="294"/>
      <c r="H2" s="294"/>
      <c r="I2" s="294"/>
      <c r="J2" s="294"/>
      <c r="K2" s="294"/>
      <c r="L2" s="295"/>
      <c r="M2" s="4">
        <f>'PP16'!M2+1</f>
        <v>17</v>
      </c>
      <c r="N2" s="86">
        <f>'PP16'!N2</f>
        <v>0</v>
      </c>
      <c r="O2" s="6">
        <f>'PP16'!O2</f>
        <v>0</v>
      </c>
      <c r="P2" s="86">
        <f>'PP16'!P2</f>
        <v>0</v>
      </c>
      <c r="Q2" s="86">
        <f>'PP16'!Q2</f>
        <v>0</v>
      </c>
      <c r="R2" s="86">
        <f>'PP16'!R2</f>
        <v>0</v>
      </c>
      <c r="S2" s="87">
        <f>'PP16'!S2</f>
        <v>0</v>
      </c>
      <c r="T2" s="8">
        <f>'PP16'!T2</f>
        <v>1</v>
      </c>
      <c r="U2" s="88">
        <f>'PP16'!U2</f>
        <v>0</v>
      </c>
      <c r="V2" s="9"/>
      <c r="W2" s="10" t="s">
        <v>14</v>
      </c>
      <c r="X2" s="11">
        <f>'PP16'!X2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'PP16'!C4</f>
        <v>0</v>
      </c>
      <c r="D4" s="286"/>
      <c r="E4" s="286"/>
      <c r="F4" s="287"/>
      <c r="G4" s="89" t="str">
        <f>'PP16'!G4</f>
        <v>23</v>
      </c>
      <c r="H4" s="86"/>
      <c r="I4" s="288"/>
      <c r="J4" s="289"/>
      <c r="K4" s="290"/>
      <c r="L4" s="288"/>
      <c r="M4" s="289"/>
      <c r="N4" s="86"/>
      <c r="O4" s="291"/>
      <c r="P4" s="292"/>
      <c r="Q4" s="86"/>
      <c r="R4" s="291"/>
      <c r="S4" s="292"/>
      <c r="T4" s="291"/>
      <c r="U4" s="292"/>
      <c r="V4" s="86"/>
      <c r="W4" s="291">
        <f>'PP16'!W4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'PP16'!A6+14</f>
        <v>45151</v>
      </c>
      <c r="B6" s="232"/>
      <c r="C6" s="232"/>
      <c r="D6" s="232"/>
      <c r="E6" s="232"/>
      <c r="F6" s="232"/>
      <c r="G6" s="233"/>
      <c r="H6" s="231">
        <f>A6+13</f>
        <v>45164</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'PP16'!V9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'PP16'!V10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'PP16'!V11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'PP16'!V12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'PP16'!V13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'PP16'!V14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'PP16'!V15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'PP16'!V16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'PP16'!V17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'PP16'!V18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'PP16'!V19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'PP16'!X20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'PP16'!X21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'PP16'!X22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'PP16'!X27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'PP16'!W29</f>
        <v>0</v>
      </c>
      <c r="Q29" s="140"/>
      <c r="R29" s="160">
        <f>IF(AND(T2=1,X20=4),AS39,IF(AND(T2=1,X20=6),AS42,IF(AND(T2=1,X20=8),AS44,'PP16'!R29)))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'PP16'!W31</f>
        <v>0</v>
      </c>
      <c r="Q31" s="140"/>
      <c r="R31" s="160">
        <f>IF(AND(T2=1,X20=4),AS48,IF(AND(T2=1,X20=6),AS48,IF(AND(T2=1,X20=8),AS48,'PP16'!R31)))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'PP16'!W33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'PP16'!W34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IF(('PP16'!W35&gt;24),24,'PP16'!W35)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'PP16'!W37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'PP16'!W39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'PP16'!W41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'PP16'!W43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'PP16'!W44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'PP16'!AU46+T22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 ref="AU37:AU38"/>
    <mergeCell ref="AV37:AV38"/>
    <mergeCell ref="AW37:AW38"/>
    <mergeCell ref="AX37:AX38"/>
    <mergeCell ref="AQ37:AQ38"/>
    <mergeCell ref="AR37:AR38"/>
    <mergeCell ref="AS37:AS38"/>
    <mergeCell ref="AT37:AT38"/>
    <mergeCell ref="R37:S38"/>
    <mergeCell ref="T37:U38"/>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O27:P27"/>
    <mergeCell ref="Q27:R27"/>
    <mergeCell ref="T27:U27"/>
    <mergeCell ref="AI27:AJ27"/>
    <mergeCell ref="U23:V23"/>
    <mergeCell ref="U24:X26"/>
    <mergeCell ref="A26:N26"/>
    <mergeCell ref="O26:S26"/>
    <mergeCell ref="A22:N22"/>
    <mergeCell ref="O22:S22"/>
    <mergeCell ref="T22:U22"/>
    <mergeCell ref="V22:W22"/>
    <mergeCell ref="O21:P21"/>
    <mergeCell ref="R21:S21"/>
    <mergeCell ref="T21:U21"/>
    <mergeCell ref="V21:W21"/>
    <mergeCell ref="A20:N20"/>
    <mergeCell ref="O20:Q20"/>
    <mergeCell ref="R20:S20"/>
    <mergeCell ref="T20:W20"/>
    <mergeCell ref="AX7:BD7"/>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A6:G6"/>
    <mergeCell ref="H6:N6"/>
    <mergeCell ref="A5:N5"/>
    <mergeCell ref="O5:Q5"/>
    <mergeCell ref="R5:S5"/>
    <mergeCell ref="T5:U5"/>
    <mergeCell ref="T4:U4"/>
    <mergeCell ref="W4:X4"/>
    <mergeCell ref="A4:B4"/>
    <mergeCell ref="C4:F4"/>
    <mergeCell ref="I4:J4"/>
    <mergeCell ref="K4:M4"/>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0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0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0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000-000003000000}"/>
    <dataValidation allowBlank="1" showInputMessage="1" showErrorMessage="1" promptTitle="HOURS WORKED" prompt="Enter hours worked - minus any overtime." sqref="W23" xr:uid="{00000000-0002-0000-1000-000004000000}"/>
    <dataValidation allowBlank="1" showErrorMessage="1" sqref="X21:X22" xr:uid="{00000000-0002-0000-10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0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0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0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0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'PP17'!C2</f>
        <v>0</v>
      </c>
      <c r="D2" s="294"/>
      <c r="E2" s="294"/>
      <c r="F2" s="294"/>
      <c r="G2" s="294"/>
      <c r="H2" s="294"/>
      <c r="I2" s="294"/>
      <c r="J2" s="294"/>
      <c r="K2" s="294"/>
      <c r="L2" s="295"/>
      <c r="M2" s="4">
        <f>'PP17'!M2+1</f>
        <v>18</v>
      </c>
      <c r="N2" s="86">
        <f>'PP17'!N2</f>
        <v>0</v>
      </c>
      <c r="O2" s="6">
        <f>'PP17'!O2</f>
        <v>0</v>
      </c>
      <c r="P2" s="86">
        <f>'PP17'!P2</f>
        <v>0</v>
      </c>
      <c r="Q2" s="86">
        <f>'PP17'!Q2</f>
        <v>0</v>
      </c>
      <c r="R2" s="86">
        <f>'PP17'!R2</f>
        <v>0</v>
      </c>
      <c r="S2" s="87">
        <f>'PP17'!S2</f>
        <v>0</v>
      </c>
      <c r="T2" s="8">
        <f>'PP17'!T2</f>
        <v>1</v>
      </c>
      <c r="U2" s="88">
        <f>'PP17'!U2</f>
        <v>0</v>
      </c>
      <c r="V2" s="9"/>
      <c r="W2" s="10" t="s">
        <v>14</v>
      </c>
      <c r="X2" s="11">
        <f>'PP17'!X2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'PP17'!C4</f>
        <v>0</v>
      </c>
      <c r="D4" s="286"/>
      <c r="E4" s="286"/>
      <c r="F4" s="287"/>
      <c r="G4" s="89" t="str">
        <f>'PP17'!G4</f>
        <v>23</v>
      </c>
      <c r="H4" s="86"/>
      <c r="I4" s="288"/>
      <c r="J4" s="289"/>
      <c r="K4" s="290"/>
      <c r="L4" s="288"/>
      <c r="M4" s="289"/>
      <c r="N4" s="86"/>
      <c r="O4" s="291"/>
      <c r="P4" s="292"/>
      <c r="Q4" s="86"/>
      <c r="R4" s="291"/>
      <c r="S4" s="292"/>
      <c r="T4" s="291"/>
      <c r="U4" s="292"/>
      <c r="V4" s="86"/>
      <c r="W4" s="291">
        <f>'PP17'!W4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'PP17'!A6+14</f>
        <v>45165</v>
      </c>
      <c r="B6" s="232"/>
      <c r="C6" s="232"/>
      <c r="D6" s="232"/>
      <c r="E6" s="232"/>
      <c r="F6" s="232"/>
      <c r="G6" s="233"/>
      <c r="H6" s="231">
        <f>A6+13</f>
        <v>45178</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'PP17'!V9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'PP17'!V10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'PP17'!V11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'PP17'!V12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'PP17'!V13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'PP17'!V14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'PP17'!V15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'PP17'!V16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'PP17'!V17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'PP17'!V18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'PP17'!V19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'PP17'!X20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'PP17'!X21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'PP17'!X22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'PP17'!X27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'PP17'!W29</f>
        <v>0</v>
      </c>
      <c r="Q29" s="140"/>
      <c r="R29" s="160">
        <f>IF(AND(T2=1,X20=4),AS39,IF(AND(T2=1,X20=6),AS42,IF(AND(T2=1,X20=8),AS44,'PP17'!R29)))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'PP17'!W31</f>
        <v>0</v>
      </c>
      <c r="Q31" s="140"/>
      <c r="R31" s="160">
        <f>IF(AND(T2=1,X20=4),AS48,IF(AND(T2=1,X20=6),AS48,IF(AND(T2=1,X20=8),AS48,'PP17'!R31)))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'PP17'!W33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'PP17'!W34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IF(('PP17'!W35&gt;24),24,'PP17'!W35)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'PP17'!W37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'PP17'!W39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'PP17'!W41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'PP17'!W43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'PP17'!W44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'PP17'!AU46+T22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A1:B1"/>
    <mergeCell ref="C1:L1"/>
    <mergeCell ref="V1:W1"/>
    <mergeCell ref="A2:B2"/>
    <mergeCell ref="C2:L2"/>
    <mergeCell ref="I3:J3"/>
    <mergeCell ref="K3:M3"/>
    <mergeCell ref="O3:P3"/>
    <mergeCell ref="R3:S3"/>
    <mergeCell ref="T3:U3"/>
    <mergeCell ref="C3:F3"/>
    <mergeCell ref="W3:X3"/>
    <mergeCell ref="A4:B4"/>
    <mergeCell ref="C4:F4"/>
    <mergeCell ref="I4:J4"/>
    <mergeCell ref="K4:M4"/>
    <mergeCell ref="O4:P4"/>
    <mergeCell ref="R4:S4"/>
    <mergeCell ref="T4:U4"/>
    <mergeCell ref="W4:X4"/>
    <mergeCell ref="A3:B3"/>
    <mergeCell ref="V5:W5"/>
    <mergeCell ref="X5:X19"/>
    <mergeCell ref="A6:G6"/>
    <mergeCell ref="H6:N6"/>
    <mergeCell ref="A5:N5"/>
    <mergeCell ref="O5:Q5"/>
    <mergeCell ref="R5:S5"/>
    <mergeCell ref="T5:U5"/>
    <mergeCell ref="V6:W6"/>
    <mergeCell ref="V7:W7"/>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AI27:AJ27"/>
    <mergeCell ref="U23:V23"/>
    <mergeCell ref="U24:X26"/>
    <mergeCell ref="A26:N26"/>
    <mergeCell ref="O26:S26"/>
    <mergeCell ref="V11:W11"/>
    <mergeCell ref="V16:W16"/>
    <mergeCell ref="V17:W17"/>
    <mergeCell ref="V18:W18"/>
    <mergeCell ref="O21:P21"/>
    <mergeCell ref="R21:S21"/>
    <mergeCell ref="T21:U21"/>
    <mergeCell ref="V21:W21"/>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A34:F34"/>
    <mergeCell ref="H34:I34"/>
    <mergeCell ref="AQ37:AQ38"/>
    <mergeCell ref="AR37:AR38"/>
    <mergeCell ref="AS37:AS38"/>
    <mergeCell ref="AT37:AT38"/>
    <mergeCell ref="AU37:AU38"/>
    <mergeCell ref="AV37:AV38"/>
    <mergeCell ref="AW37:AW38"/>
    <mergeCell ref="AX37:AX38"/>
    <mergeCell ref="A38:G39"/>
    <mergeCell ref="H38:M39"/>
    <mergeCell ref="N39:O40"/>
    <mergeCell ref="P39:Q40"/>
    <mergeCell ref="A40:M40"/>
    <mergeCell ref="N37:O38"/>
    <mergeCell ref="P37:Q38"/>
    <mergeCell ref="R39:S40"/>
    <mergeCell ref="A41:M41"/>
    <mergeCell ref="N41:O42"/>
    <mergeCell ref="P41:Q42"/>
    <mergeCell ref="A42:M44"/>
    <mergeCell ref="N43:O43"/>
    <mergeCell ref="P43:Q43"/>
    <mergeCell ref="N45:O46"/>
    <mergeCell ref="P45:Q46"/>
    <mergeCell ref="R45:S46"/>
    <mergeCell ref="R43:U44"/>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1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1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1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100-000003000000}"/>
    <dataValidation allowBlank="1" showInputMessage="1" showErrorMessage="1" promptTitle="HOURS WORKED" prompt="Enter hours worked - minus any overtime." sqref="W23" xr:uid="{00000000-0002-0000-1100-000004000000}"/>
    <dataValidation allowBlank="1" showErrorMessage="1" sqref="X21:X22" xr:uid="{00000000-0002-0000-11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1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1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1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1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'PP18'!C2</f>
        <v>0</v>
      </c>
      <c r="D2" s="294"/>
      <c r="E2" s="294"/>
      <c r="F2" s="294"/>
      <c r="G2" s="294"/>
      <c r="H2" s="294"/>
      <c r="I2" s="294"/>
      <c r="J2" s="294"/>
      <c r="K2" s="294"/>
      <c r="L2" s="295"/>
      <c r="M2" s="4">
        <f>'PP18'!M2+1</f>
        <v>19</v>
      </c>
      <c r="N2" s="86">
        <f>'PP18'!N2</f>
        <v>0</v>
      </c>
      <c r="O2" s="6">
        <f>'PP18'!O2</f>
        <v>0</v>
      </c>
      <c r="P2" s="86">
        <f>'PP18'!P2</f>
        <v>0</v>
      </c>
      <c r="Q2" s="86">
        <f>'PP18'!Q2</f>
        <v>0</v>
      </c>
      <c r="R2" s="86">
        <f>'PP18'!R2</f>
        <v>0</v>
      </c>
      <c r="S2" s="87">
        <f>'PP18'!S2</f>
        <v>0</v>
      </c>
      <c r="T2" s="8">
        <f>'PP18'!T2</f>
        <v>1</v>
      </c>
      <c r="U2" s="88">
        <f>'PP18'!U2</f>
        <v>0</v>
      </c>
      <c r="V2" s="9"/>
      <c r="W2" s="10" t="s">
        <v>14</v>
      </c>
      <c r="X2" s="11">
        <f>'PP18'!X2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'PP18'!C4</f>
        <v>0</v>
      </c>
      <c r="D4" s="286"/>
      <c r="E4" s="286"/>
      <c r="F4" s="287"/>
      <c r="G4" s="89" t="str">
        <f>'PP18'!G4</f>
        <v>23</v>
      </c>
      <c r="H4" s="86"/>
      <c r="I4" s="288"/>
      <c r="J4" s="289"/>
      <c r="K4" s="290"/>
      <c r="L4" s="288"/>
      <c r="M4" s="289"/>
      <c r="N4" s="86"/>
      <c r="O4" s="291"/>
      <c r="P4" s="292"/>
      <c r="Q4" s="86"/>
      <c r="R4" s="291"/>
      <c r="S4" s="292"/>
      <c r="T4" s="291"/>
      <c r="U4" s="292"/>
      <c r="V4" s="86"/>
      <c r="W4" s="291">
        <f>'PP18'!W4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'PP18'!A6+14</f>
        <v>45179</v>
      </c>
      <c r="B6" s="232"/>
      <c r="C6" s="232"/>
      <c r="D6" s="232"/>
      <c r="E6" s="232"/>
      <c r="F6" s="232"/>
      <c r="G6" s="233"/>
      <c r="H6" s="231">
        <f>A6+13</f>
        <v>45192</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'PP18'!V9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'PP18'!V10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'PP18'!V11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'PP18'!V12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'PP18'!V13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'PP18'!V14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'PP18'!V15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'PP18'!V16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'PP18'!V17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'PP18'!V18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'PP18'!V19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'PP18'!X20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'PP18'!X21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'PP18'!X22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'PP18'!X27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'PP18'!W29</f>
        <v>0</v>
      </c>
      <c r="Q29" s="140"/>
      <c r="R29" s="160">
        <f>IF(AND(T2=1,X20=4),AS39,IF(AND(T2=1,X20=6),AS42,IF(AND(T2=1,X20=8),AS44,'PP18'!R29)))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'PP18'!W31</f>
        <v>0</v>
      </c>
      <c r="Q31" s="140"/>
      <c r="R31" s="160">
        <f>IF(AND(T2=1,X20=4),AS48,IF(AND(T2=1,X20=6),AS48,IF(AND(T2=1,X20=8),AS48,'PP18'!R31)))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'PP18'!W33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'PP18'!W34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IF(('PP18'!W35&gt;24),24,'PP18'!W35)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'PP18'!W37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'PP18'!W39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'PP18'!W41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'PP18'!W43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'PP18'!W44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'PP18'!AU46+T22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 ref="AU37:AU38"/>
    <mergeCell ref="AV37:AV38"/>
    <mergeCell ref="AW37:AW38"/>
    <mergeCell ref="AX37:AX38"/>
    <mergeCell ref="AQ37:AQ38"/>
    <mergeCell ref="AR37:AR38"/>
    <mergeCell ref="AS37:AS38"/>
    <mergeCell ref="AT37:AT38"/>
    <mergeCell ref="R37:S38"/>
    <mergeCell ref="T37:U38"/>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O27:P27"/>
    <mergeCell ref="Q27:R27"/>
    <mergeCell ref="T27:U27"/>
    <mergeCell ref="AI27:AJ27"/>
    <mergeCell ref="U23:V23"/>
    <mergeCell ref="U24:X26"/>
    <mergeCell ref="A26:N26"/>
    <mergeCell ref="O26:S26"/>
    <mergeCell ref="A22:N22"/>
    <mergeCell ref="O22:S22"/>
    <mergeCell ref="T22:U22"/>
    <mergeCell ref="V22:W22"/>
    <mergeCell ref="O21:P21"/>
    <mergeCell ref="R21:S21"/>
    <mergeCell ref="T21:U21"/>
    <mergeCell ref="V21:W21"/>
    <mergeCell ref="A20:N20"/>
    <mergeCell ref="O20:Q20"/>
    <mergeCell ref="R20:S20"/>
    <mergeCell ref="T20:W20"/>
    <mergeCell ref="AX7:BD7"/>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A6:G6"/>
    <mergeCell ref="H6:N6"/>
    <mergeCell ref="A5:N5"/>
    <mergeCell ref="O5:Q5"/>
    <mergeCell ref="R5:S5"/>
    <mergeCell ref="T5:U5"/>
    <mergeCell ref="T4:U4"/>
    <mergeCell ref="W4:X4"/>
    <mergeCell ref="A4:B4"/>
    <mergeCell ref="C4:F4"/>
    <mergeCell ref="I4:J4"/>
    <mergeCell ref="K4:M4"/>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2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2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2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200-000003000000}"/>
    <dataValidation allowBlank="1" showInputMessage="1" showErrorMessage="1" promptTitle="HOURS WORKED" prompt="Enter hours worked - minus any overtime." sqref="W23" xr:uid="{00000000-0002-0000-1200-000004000000}"/>
    <dataValidation allowBlank="1" showErrorMessage="1" sqref="X21:X22" xr:uid="{00000000-0002-0000-12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2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2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2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2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BN101"/>
  <sheetViews>
    <sheetView zoomScaleNormal="100" workbookViewId="0">
      <selection activeCell="L24" sqref="L24"/>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'PP19'!C2</f>
        <v>0</v>
      </c>
      <c r="D2" s="294"/>
      <c r="E2" s="294"/>
      <c r="F2" s="294"/>
      <c r="G2" s="294"/>
      <c r="H2" s="294"/>
      <c r="I2" s="294"/>
      <c r="J2" s="294"/>
      <c r="K2" s="294"/>
      <c r="L2" s="295"/>
      <c r="M2" s="4">
        <f>'PP19'!M2+1</f>
        <v>20</v>
      </c>
      <c r="N2" s="86">
        <f>'PP19'!N2</f>
        <v>0</v>
      </c>
      <c r="O2" s="6">
        <f>'PP19'!O2</f>
        <v>0</v>
      </c>
      <c r="P2" s="86">
        <f>'PP19'!P2</f>
        <v>0</v>
      </c>
      <c r="Q2" s="86">
        <f>'PP19'!Q2</f>
        <v>0</v>
      </c>
      <c r="R2" s="86">
        <f>'PP19'!R2</f>
        <v>0</v>
      </c>
      <c r="S2" s="87">
        <f>'PP19'!S2</f>
        <v>0</v>
      </c>
      <c r="T2" s="8">
        <f>'PP19'!T2</f>
        <v>1</v>
      </c>
      <c r="U2" s="88">
        <f>'PP19'!U2</f>
        <v>0</v>
      </c>
      <c r="V2" s="9"/>
      <c r="W2" s="10" t="s">
        <v>14</v>
      </c>
      <c r="X2" s="11">
        <f>'PP19'!X2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'PP19'!C4</f>
        <v>0</v>
      </c>
      <c r="D4" s="286"/>
      <c r="E4" s="286"/>
      <c r="F4" s="287"/>
      <c r="G4" s="89" t="str">
        <f>'PP19'!G4</f>
        <v>23</v>
      </c>
      <c r="H4" s="86"/>
      <c r="I4" s="288"/>
      <c r="J4" s="289"/>
      <c r="K4" s="290"/>
      <c r="L4" s="288"/>
      <c r="M4" s="289"/>
      <c r="N4" s="86"/>
      <c r="O4" s="291"/>
      <c r="P4" s="292"/>
      <c r="Q4" s="86"/>
      <c r="R4" s="291"/>
      <c r="S4" s="292"/>
      <c r="T4" s="291"/>
      <c r="U4" s="292"/>
      <c r="V4" s="86"/>
      <c r="W4" s="291">
        <f>'PP19'!W4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'PP19'!A6+14</f>
        <v>45193</v>
      </c>
      <c r="B6" s="232"/>
      <c r="C6" s="232"/>
      <c r="D6" s="232"/>
      <c r="E6" s="232"/>
      <c r="F6" s="232"/>
      <c r="G6" s="233"/>
      <c r="H6" s="231">
        <f>A6+13</f>
        <v>45206</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98"/>
      <c r="B9" s="98"/>
      <c r="C9" s="28"/>
      <c r="D9" s="98"/>
      <c r="E9" s="98"/>
      <c r="F9" s="98"/>
      <c r="G9" s="102"/>
      <c r="H9" s="36"/>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'PP19'!V9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98"/>
      <c r="B10" s="98"/>
      <c r="C10" s="28"/>
      <c r="D10" s="98"/>
      <c r="E10" s="98"/>
      <c r="F10" s="98"/>
      <c r="G10" s="102"/>
      <c r="H10" s="36"/>
      <c r="I10" s="28"/>
      <c r="J10" s="28"/>
      <c r="K10" s="28"/>
      <c r="L10" s="28"/>
      <c r="M10" s="28"/>
      <c r="N10" s="28"/>
      <c r="O10" s="30"/>
      <c r="P10" s="31"/>
      <c r="Q10" s="30"/>
      <c r="R10" s="32">
        <f t="shared" si="0"/>
        <v>0</v>
      </c>
      <c r="S10" s="33">
        <f t="shared" si="1"/>
        <v>0</v>
      </c>
      <c r="T10" s="32">
        <f t="shared" si="2"/>
        <v>0</v>
      </c>
      <c r="U10" s="33">
        <f t="shared" si="3"/>
        <v>0</v>
      </c>
      <c r="V10" s="214">
        <f>'PP19'!V10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98" t="s">
        <v>14</v>
      </c>
      <c r="B11" s="98" t="s">
        <v>14</v>
      </c>
      <c r="C11" s="28"/>
      <c r="D11" s="98"/>
      <c r="E11" s="98" t="s">
        <v>14</v>
      </c>
      <c r="F11" s="98" t="s">
        <v>14</v>
      </c>
      <c r="G11" s="102" t="s">
        <v>14</v>
      </c>
      <c r="H11" s="36"/>
      <c r="I11" s="28" t="s">
        <v>14</v>
      </c>
      <c r="J11" s="28"/>
      <c r="K11" s="28"/>
      <c r="L11" s="28"/>
      <c r="M11" s="28"/>
      <c r="N11" s="36"/>
      <c r="O11" s="30"/>
      <c r="P11" s="31"/>
      <c r="Q11" s="30"/>
      <c r="R11" s="32">
        <f t="shared" si="0"/>
        <v>0</v>
      </c>
      <c r="S11" s="33">
        <f t="shared" si="1"/>
        <v>0</v>
      </c>
      <c r="T11" s="32">
        <f t="shared" si="2"/>
        <v>0</v>
      </c>
      <c r="U11" s="33">
        <f t="shared" si="3"/>
        <v>0</v>
      </c>
      <c r="V11" s="214">
        <f>'PP19'!V11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98" t="s">
        <v>14</v>
      </c>
      <c r="B12" s="98" t="s">
        <v>14</v>
      </c>
      <c r="C12" s="28" t="s">
        <v>14</v>
      </c>
      <c r="D12" s="98"/>
      <c r="E12" s="98"/>
      <c r="F12" s="98"/>
      <c r="G12" s="102"/>
      <c r="H12" s="36"/>
      <c r="I12" s="28"/>
      <c r="J12" s="28"/>
      <c r="K12" s="28"/>
      <c r="L12" s="28"/>
      <c r="M12" s="28"/>
      <c r="N12" s="36"/>
      <c r="O12" s="30"/>
      <c r="P12" s="31"/>
      <c r="Q12" s="30"/>
      <c r="R12" s="32">
        <f t="shared" si="0"/>
        <v>0</v>
      </c>
      <c r="S12" s="33">
        <f t="shared" si="1"/>
        <v>0</v>
      </c>
      <c r="T12" s="32">
        <f t="shared" si="2"/>
        <v>0</v>
      </c>
      <c r="U12" s="33">
        <f t="shared" si="3"/>
        <v>0</v>
      </c>
      <c r="V12" s="214">
        <f>'PP19'!V12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98" t="s">
        <v>14</v>
      </c>
      <c r="B13" s="98"/>
      <c r="C13" s="28"/>
      <c r="D13" s="98"/>
      <c r="E13" s="98"/>
      <c r="F13" s="98"/>
      <c r="G13" s="102"/>
      <c r="H13" s="36"/>
      <c r="I13" s="28" t="s">
        <v>14</v>
      </c>
      <c r="J13" s="28"/>
      <c r="K13" s="28"/>
      <c r="L13" s="28"/>
      <c r="M13" s="28"/>
      <c r="N13" s="36"/>
      <c r="O13" s="30"/>
      <c r="P13" s="31"/>
      <c r="Q13" s="30"/>
      <c r="R13" s="32">
        <f t="shared" si="0"/>
        <v>0</v>
      </c>
      <c r="S13" s="33">
        <f t="shared" si="1"/>
        <v>0</v>
      </c>
      <c r="T13" s="32">
        <f t="shared" si="2"/>
        <v>0</v>
      </c>
      <c r="U13" s="33">
        <f t="shared" si="3"/>
        <v>0</v>
      </c>
      <c r="V13" s="214">
        <f>'PP19'!V13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98" t="s">
        <v>14</v>
      </c>
      <c r="B14" s="98"/>
      <c r="C14" s="28"/>
      <c r="D14" s="98"/>
      <c r="E14" s="98"/>
      <c r="F14" s="98"/>
      <c r="G14" s="102"/>
      <c r="H14" s="36"/>
      <c r="I14" s="28"/>
      <c r="J14" s="28"/>
      <c r="K14" s="28"/>
      <c r="L14" s="28"/>
      <c r="M14" s="28"/>
      <c r="N14" s="36"/>
      <c r="O14" s="30"/>
      <c r="P14" s="31"/>
      <c r="Q14" s="30"/>
      <c r="R14" s="32">
        <f t="shared" si="0"/>
        <v>0</v>
      </c>
      <c r="S14" s="33">
        <f t="shared" si="1"/>
        <v>0</v>
      </c>
      <c r="T14" s="32">
        <f t="shared" si="2"/>
        <v>0</v>
      </c>
      <c r="U14" s="33">
        <f t="shared" si="3"/>
        <v>0</v>
      </c>
      <c r="V14" s="214">
        <f>'PP19'!V14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98" t="s">
        <v>14</v>
      </c>
      <c r="B15" s="98"/>
      <c r="C15" s="28"/>
      <c r="D15" s="98"/>
      <c r="E15" s="98"/>
      <c r="F15" s="98"/>
      <c r="G15" s="102"/>
      <c r="H15" s="36"/>
      <c r="I15" s="28"/>
      <c r="J15" s="28"/>
      <c r="K15" s="28"/>
      <c r="L15" s="28"/>
      <c r="M15" s="28"/>
      <c r="N15" s="36"/>
      <c r="O15" s="30"/>
      <c r="P15" s="31"/>
      <c r="Q15" s="30"/>
      <c r="R15" s="32">
        <f t="shared" si="0"/>
        <v>0</v>
      </c>
      <c r="S15" s="33">
        <f t="shared" si="1"/>
        <v>0</v>
      </c>
      <c r="T15" s="32">
        <f t="shared" si="2"/>
        <v>0</v>
      </c>
      <c r="U15" s="33">
        <f t="shared" si="3"/>
        <v>0</v>
      </c>
      <c r="V15" s="214">
        <f>'PP19'!V15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98" t="s">
        <v>14</v>
      </c>
      <c r="B16" s="98"/>
      <c r="C16" s="28"/>
      <c r="D16" s="98"/>
      <c r="E16" s="98"/>
      <c r="F16" s="98"/>
      <c r="G16" s="102"/>
      <c r="H16" s="36"/>
      <c r="I16" s="28"/>
      <c r="J16" s="28"/>
      <c r="K16" s="28"/>
      <c r="L16" s="28"/>
      <c r="M16" s="28"/>
      <c r="N16" s="36"/>
      <c r="O16" s="30"/>
      <c r="P16" s="31"/>
      <c r="Q16" s="30"/>
      <c r="R16" s="32">
        <f t="shared" si="0"/>
        <v>0</v>
      </c>
      <c r="S16" s="33">
        <f t="shared" si="1"/>
        <v>0</v>
      </c>
      <c r="T16" s="32">
        <f t="shared" si="2"/>
        <v>0</v>
      </c>
      <c r="U16" s="33">
        <f t="shared" si="3"/>
        <v>0</v>
      </c>
      <c r="V16" s="214">
        <f>'PP19'!V16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98" t="s">
        <v>14</v>
      </c>
      <c r="B17" s="98"/>
      <c r="C17" s="28"/>
      <c r="D17" s="98"/>
      <c r="E17" s="98"/>
      <c r="F17" s="98"/>
      <c r="G17" s="102"/>
      <c r="H17" s="36"/>
      <c r="I17" s="28"/>
      <c r="J17" s="28"/>
      <c r="K17" s="28"/>
      <c r="L17" s="28"/>
      <c r="M17" s="28"/>
      <c r="N17" s="36"/>
      <c r="O17" s="30"/>
      <c r="P17" s="31"/>
      <c r="Q17" s="30"/>
      <c r="R17" s="32">
        <f t="shared" si="0"/>
        <v>0</v>
      </c>
      <c r="S17" s="33">
        <f t="shared" si="1"/>
        <v>0</v>
      </c>
      <c r="T17" s="32">
        <f t="shared" si="2"/>
        <v>0</v>
      </c>
      <c r="U17" s="33">
        <f t="shared" si="3"/>
        <v>0</v>
      </c>
      <c r="V17" s="214">
        <f>'PP19'!V17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98"/>
      <c r="B18" s="98"/>
      <c r="C18" s="28"/>
      <c r="D18" s="98"/>
      <c r="E18" s="98"/>
      <c r="F18" s="98"/>
      <c r="G18" s="102"/>
      <c r="H18" s="36"/>
      <c r="I18" s="28"/>
      <c r="J18" s="28"/>
      <c r="K18" s="28"/>
      <c r="L18" s="28"/>
      <c r="M18" s="28"/>
      <c r="N18" s="36"/>
      <c r="O18" s="30"/>
      <c r="P18" s="31"/>
      <c r="Q18" s="30"/>
      <c r="R18" s="32">
        <f t="shared" si="0"/>
        <v>0</v>
      </c>
      <c r="S18" s="33">
        <f t="shared" si="1"/>
        <v>0</v>
      </c>
      <c r="T18" s="32">
        <f t="shared" si="2"/>
        <v>0</v>
      </c>
      <c r="U18" s="33">
        <f t="shared" si="3"/>
        <v>0</v>
      </c>
      <c r="V18" s="214">
        <f>'PP19'!V18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98" t="s">
        <v>14</v>
      </c>
      <c r="B19" s="98"/>
      <c r="C19" s="28"/>
      <c r="D19" s="98"/>
      <c r="E19" s="98"/>
      <c r="F19" s="98"/>
      <c r="G19" s="102"/>
      <c r="H19" s="36"/>
      <c r="I19" s="28"/>
      <c r="J19" s="28"/>
      <c r="K19" s="28"/>
      <c r="L19" s="28"/>
      <c r="M19" s="28"/>
      <c r="N19" s="28"/>
      <c r="O19" s="30"/>
      <c r="P19" s="31"/>
      <c r="Q19" s="30"/>
      <c r="R19" s="32">
        <f t="shared" si="0"/>
        <v>0</v>
      </c>
      <c r="S19" s="33">
        <f t="shared" si="1"/>
        <v>0</v>
      </c>
      <c r="T19" s="32">
        <f t="shared" si="2"/>
        <v>0</v>
      </c>
      <c r="U19" s="33">
        <f t="shared" si="3"/>
        <v>0</v>
      </c>
      <c r="V19" s="214">
        <f>'PP19'!V19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'PP19'!X20</f>
        <v>8</v>
      </c>
      <c r="AU20" s="27"/>
      <c r="AV20" s="27"/>
      <c r="AX20" s="27"/>
      <c r="AY20" s="27"/>
      <c r="AZ20" s="27"/>
      <c r="BA20" s="27"/>
      <c r="BB20" s="27"/>
      <c r="BC20" s="27"/>
      <c r="BD20" s="27"/>
      <c r="BE20" s="27"/>
      <c r="BF20" s="27"/>
      <c r="BG20" s="27"/>
      <c r="BH20" s="27"/>
      <c r="BI20" s="27"/>
      <c r="BJ20" s="27"/>
      <c r="BK20" s="27"/>
    </row>
    <row r="21" spans="1:66" ht="12" customHeight="1">
      <c r="A21" s="99">
        <f t="shared" ref="A21:N21" si="22">AX21</f>
        <v>0</v>
      </c>
      <c r="B21" s="99">
        <f t="shared" si="22"/>
        <v>0</v>
      </c>
      <c r="C21" s="38">
        <f t="shared" si="22"/>
        <v>0</v>
      </c>
      <c r="D21" s="99">
        <f t="shared" si="22"/>
        <v>0</v>
      </c>
      <c r="E21" s="99">
        <f t="shared" si="22"/>
        <v>0</v>
      </c>
      <c r="F21" s="99">
        <f t="shared" si="22"/>
        <v>0</v>
      </c>
      <c r="G21" s="104">
        <f t="shared" si="22"/>
        <v>0</v>
      </c>
      <c r="H21" s="103">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'PP19'!X21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'PP19'!X22</f>
        <v>0</v>
      </c>
      <c r="W22" s="272"/>
      <c r="X22" s="42">
        <f>IF(AND(T2=1,X20=4),AU48,IF(AND(T2=1,X20=6),AU48,IF(AND(T2=1,X20=8),AU48,0)))</f>
        <v>0</v>
      </c>
    </row>
    <row r="23" spans="1:66" ht="14.25" customHeight="1">
      <c r="A23" s="98"/>
      <c r="B23" s="98"/>
      <c r="C23" s="28"/>
      <c r="D23" s="98"/>
      <c r="E23" s="98"/>
      <c r="F23" s="98"/>
      <c r="G23" s="102"/>
      <c r="H23" s="36"/>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98"/>
      <c r="B24" s="98"/>
      <c r="C24" s="28"/>
      <c r="D24" s="98"/>
      <c r="E24" s="98"/>
      <c r="F24" s="98"/>
      <c r="G24" s="102"/>
      <c r="H24" s="36"/>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98"/>
      <c r="B25" s="98"/>
      <c r="C25" s="28"/>
      <c r="D25" s="98"/>
      <c r="E25" s="98"/>
      <c r="F25" s="98"/>
      <c r="G25" s="102"/>
      <c r="H25" s="36"/>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99">
        <f t="shared" ref="A27:N27" si="25">SUM(A23:A25)</f>
        <v>0</v>
      </c>
      <c r="B27" s="99">
        <f t="shared" si="25"/>
        <v>0</v>
      </c>
      <c r="C27" s="38">
        <f t="shared" si="25"/>
        <v>0</v>
      </c>
      <c r="D27" s="99">
        <f t="shared" si="25"/>
        <v>0</v>
      </c>
      <c r="E27" s="99">
        <f t="shared" si="25"/>
        <v>0</v>
      </c>
      <c r="F27" s="38">
        <f t="shared" si="25"/>
        <v>0</v>
      </c>
      <c r="G27" s="104">
        <f t="shared" si="25"/>
        <v>0</v>
      </c>
      <c r="H27" s="103">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'PP19'!X27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100"/>
      <c r="B29" s="101" t="s">
        <v>14</v>
      </c>
      <c r="C29" s="66"/>
      <c r="D29" s="100"/>
      <c r="E29" s="101" t="s">
        <v>14</v>
      </c>
      <c r="F29" s="101"/>
      <c r="G29" s="105"/>
      <c r="H29" s="63"/>
      <c r="I29" s="62"/>
      <c r="J29" s="62" t="s">
        <v>14</v>
      </c>
      <c r="K29" s="62" t="s">
        <v>14</v>
      </c>
      <c r="L29" s="62" t="s">
        <v>14</v>
      </c>
      <c r="M29" s="62" t="s">
        <v>14</v>
      </c>
      <c r="N29" s="64"/>
      <c r="O29" s="187"/>
      <c r="P29" s="139">
        <f>'PP19'!W29</f>
        <v>0</v>
      </c>
      <c r="Q29" s="140"/>
      <c r="R29" s="160">
        <f>IF(AND(T2=1,X20=4),AS39,IF(AND(T2=1,X20=6),AS42,IF(AND(T2=1,X20=8),AS44,'PP19'!R29)))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101"/>
      <c r="B30" s="101" t="s">
        <v>14</v>
      </c>
      <c r="C30" s="66"/>
      <c r="D30" s="101"/>
      <c r="E30" s="101" t="s">
        <v>14</v>
      </c>
      <c r="F30" s="101"/>
      <c r="G30" s="105"/>
      <c r="H30" s="67"/>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101"/>
      <c r="B31" s="101"/>
      <c r="C31" s="66"/>
      <c r="D31" s="101"/>
      <c r="E31" s="101"/>
      <c r="F31" s="101"/>
      <c r="G31" s="105"/>
      <c r="H31" s="67"/>
      <c r="I31" s="66"/>
      <c r="J31" s="66"/>
      <c r="K31" s="66"/>
      <c r="L31" s="66"/>
      <c r="M31" s="66"/>
      <c r="N31" s="68"/>
      <c r="O31" s="187"/>
      <c r="P31" s="139">
        <f>'PP19'!W31</f>
        <v>0</v>
      </c>
      <c r="Q31" s="140"/>
      <c r="R31" s="160">
        <f>IF(AND(T2=1,X20=4),AS48,IF(AND(T2=1,X20=6),AS48,IF(AND(T2=1,X20=8),AS48,'PP19'!R31)))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101"/>
      <c r="B32" s="101"/>
      <c r="C32" s="66"/>
      <c r="D32" s="101"/>
      <c r="E32" s="101"/>
      <c r="F32" s="101"/>
      <c r="G32" s="105"/>
      <c r="H32" s="67"/>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'PP19'!W33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'PP19'!W34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IF(('PP19'!W35&gt;24),24,'PP19'!W35)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'PP19'!W37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'PP19'!W39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'PP19'!W41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'PP19'!W43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'PP19'!W44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'PP19'!AU46+T22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algorithmName="SHA-512" hashValue="TCszO9IsmQJTlefrgkOFIrtr0FI1k8ffUPJHACkK3+m6LV+I0omiu86k9p/Wy20gXbrq4pm1ZOD0o4K0zrixIw==" saltValue="Y6vdybn/pma+UabLk4tf0A==" spinCount="100000" sheet="1" objects="1" scenarios="1"/>
  <mergeCells count="147">
    <mergeCell ref="A1:B1"/>
    <mergeCell ref="C1:L1"/>
    <mergeCell ref="V1:W1"/>
    <mergeCell ref="A2:B2"/>
    <mergeCell ref="C2:L2"/>
    <mergeCell ref="I3:J3"/>
    <mergeCell ref="K3:M3"/>
    <mergeCell ref="O3:P3"/>
    <mergeCell ref="R3:S3"/>
    <mergeCell ref="T3:U3"/>
    <mergeCell ref="C3:F3"/>
    <mergeCell ref="W3:X3"/>
    <mergeCell ref="A4:B4"/>
    <mergeCell ref="C4:F4"/>
    <mergeCell ref="I4:J4"/>
    <mergeCell ref="K4:M4"/>
    <mergeCell ref="O4:P4"/>
    <mergeCell ref="R4:S4"/>
    <mergeCell ref="T4:U4"/>
    <mergeCell ref="W4:X4"/>
    <mergeCell ref="A3:B3"/>
    <mergeCell ref="V5:W5"/>
    <mergeCell ref="X5:X19"/>
    <mergeCell ref="A6:G6"/>
    <mergeCell ref="H6:N6"/>
    <mergeCell ref="A5:N5"/>
    <mergeCell ref="O5:Q5"/>
    <mergeCell ref="R5:S5"/>
    <mergeCell ref="T5:U5"/>
    <mergeCell ref="V6:W6"/>
    <mergeCell ref="V7:W7"/>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AI27:AJ27"/>
    <mergeCell ref="U23:V23"/>
    <mergeCell ref="U24:X26"/>
    <mergeCell ref="A26:N26"/>
    <mergeCell ref="O26:S26"/>
    <mergeCell ref="V11:W11"/>
    <mergeCell ref="V16:W16"/>
    <mergeCell ref="V17:W17"/>
    <mergeCell ref="V18:W18"/>
    <mergeCell ref="O21:P21"/>
    <mergeCell ref="R21:S21"/>
    <mergeCell ref="T21:U21"/>
    <mergeCell ref="V21:W21"/>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A34:F34"/>
    <mergeCell ref="H34:I34"/>
    <mergeCell ref="AQ37:AQ38"/>
    <mergeCell ref="AR37:AR38"/>
    <mergeCell ref="AS37:AS38"/>
    <mergeCell ref="AT37:AT38"/>
    <mergeCell ref="AU37:AU38"/>
    <mergeCell ref="AV37:AV38"/>
    <mergeCell ref="AW37:AW38"/>
    <mergeCell ref="AX37:AX38"/>
    <mergeCell ref="A38:G39"/>
    <mergeCell ref="H38:M39"/>
    <mergeCell ref="N39:O40"/>
    <mergeCell ref="P39:Q40"/>
    <mergeCell ref="A40:M40"/>
    <mergeCell ref="N37:O38"/>
    <mergeCell ref="P37:Q38"/>
    <mergeCell ref="R39:S40"/>
    <mergeCell ref="A41:M41"/>
    <mergeCell ref="N41:O42"/>
    <mergeCell ref="P41:Q42"/>
    <mergeCell ref="A42:M44"/>
    <mergeCell ref="N43:O43"/>
    <mergeCell ref="P43:Q43"/>
    <mergeCell ref="N45:O46"/>
    <mergeCell ref="P45:Q46"/>
    <mergeCell ref="R45:S46"/>
    <mergeCell ref="R43:U44"/>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3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3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3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300-000003000000}"/>
    <dataValidation allowBlank="1" showInputMessage="1" showErrorMessage="1" promptTitle="HOURS WORKED" prompt="Enter hours worked - minus any overtime." sqref="W23" xr:uid="{00000000-0002-0000-1300-000004000000}"/>
    <dataValidation allowBlank="1" showErrorMessage="1" sqref="X21:X22" xr:uid="{00000000-0002-0000-13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3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3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3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3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'PP20'!C2</f>
        <v>0</v>
      </c>
      <c r="D2" s="294"/>
      <c r="E2" s="294"/>
      <c r="F2" s="294"/>
      <c r="G2" s="294"/>
      <c r="H2" s="294"/>
      <c r="I2" s="294"/>
      <c r="J2" s="294"/>
      <c r="K2" s="294"/>
      <c r="L2" s="295"/>
      <c r="M2" s="4">
        <f>'PP20'!M2+1</f>
        <v>21</v>
      </c>
      <c r="N2" s="86">
        <f>'PP20'!N2</f>
        <v>0</v>
      </c>
      <c r="O2" s="6">
        <f>'PP20'!O2</f>
        <v>0</v>
      </c>
      <c r="P2" s="86">
        <f>'PP20'!P2</f>
        <v>0</v>
      </c>
      <c r="Q2" s="86">
        <f>'PP20'!Q2</f>
        <v>0</v>
      </c>
      <c r="R2" s="86">
        <f>'PP20'!R2</f>
        <v>0</v>
      </c>
      <c r="S2" s="87">
        <f>'PP20'!S2</f>
        <v>0</v>
      </c>
      <c r="T2" s="8">
        <f>'PP20'!T2</f>
        <v>1</v>
      </c>
      <c r="U2" s="88">
        <f>'PP20'!U2</f>
        <v>0</v>
      </c>
      <c r="V2" s="9"/>
      <c r="W2" s="10" t="s">
        <v>14</v>
      </c>
      <c r="X2" s="11">
        <f>'PP20'!X2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'PP20'!C4</f>
        <v>0</v>
      </c>
      <c r="D4" s="286"/>
      <c r="E4" s="286"/>
      <c r="F4" s="287"/>
      <c r="G4" s="89" t="str">
        <f>'PP20'!G4</f>
        <v>23</v>
      </c>
      <c r="H4" s="86"/>
      <c r="I4" s="288"/>
      <c r="J4" s="289"/>
      <c r="K4" s="290"/>
      <c r="L4" s="288"/>
      <c r="M4" s="289"/>
      <c r="N4" s="86"/>
      <c r="O4" s="291"/>
      <c r="P4" s="292"/>
      <c r="Q4" s="86"/>
      <c r="R4" s="291"/>
      <c r="S4" s="292"/>
      <c r="T4" s="291"/>
      <c r="U4" s="292"/>
      <c r="V4" s="86"/>
      <c r="W4" s="291">
        <f>'PP20'!W4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'PP20'!A6+14</f>
        <v>45207</v>
      </c>
      <c r="B6" s="232"/>
      <c r="C6" s="232"/>
      <c r="D6" s="232"/>
      <c r="E6" s="232"/>
      <c r="F6" s="232"/>
      <c r="G6" s="233"/>
      <c r="H6" s="231">
        <f>A6+13</f>
        <v>45220</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'PP20'!V9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'PP20'!V10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'PP20'!V11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'PP20'!V12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'PP20'!V13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'PP20'!V14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'PP20'!V15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'PP20'!V16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'PP20'!V17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'PP20'!V18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'PP20'!V19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'PP20'!X20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'PP20'!X21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'PP20'!X22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'PP20'!X27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'PP20'!W29</f>
        <v>0</v>
      </c>
      <c r="Q29" s="140"/>
      <c r="R29" s="160">
        <f>IF(AND(T2=1,X20=4),AS39,IF(AND(T2=1,X20=6),AS42,IF(AND(T2=1,X20=8),AS44,'PP20'!R29)))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'PP20'!W31</f>
        <v>0</v>
      </c>
      <c r="Q31" s="140"/>
      <c r="R31" s="160">
        <f>IF(AND(T2=1,X20=4),AS48,IF(AND(T2=1,X20=6),AS48,IF(AND(T2=1,X20=8),AS48,'PP20'!R31)))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'PP20'!W33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'PP20'!W34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IF(('PP20'!W35&gt;24),24,'PP20'!W35)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'PP20'!W37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'PP20'!W39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'PP20'!W41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'PP20'!W43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'PP20'!W44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'PP20'!AU46+T22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 ref="AU37:AU38"/>
    <mergeCell ref="AV37:AV38"/>
    <mergeCell ref="AW37:AW38"/>
    <mergeCell ref="AX37:AX38"/>
    <mergeCell ref="AQ37:AQ38"/>
    <mergeCell ref="AR37:AR38"/>
    <mergeCell ref="AS37:AS38"/>
    <mergeCell ref="AT37:AT38"/>
    <mergeCell ref="R37:S38"/>
    <mergeCell ref="T37:U38"/>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O27:P27"/>
    <mergeCell ref="Q27:R27"/>
    <mergeCell ref="T27:U27"/>
    <mergeCell ref="AI27:AJ27"/>
    <mergeCell ref="U23:V23"/>
    <mergeCell ref="U24:X26"/>
    <mergeCell ref="A26:N26"/>
    <mergeCell ref="O26:S26"/>
    <mergeCell ref="A22:N22"/>
    <mergeCell ref="O22:S22"/>
    <mergeCell ref="T22:U22"/>
    <mergeCell ref="V22:W22"/>
    <mergeCell ref="O21:P21"/>
    <mergeCell ref="R21:S21"/>
    <mergeCell ref="T21:U21"/>
    <mergeCell ref="V21:W21"/>
    <mergeCell ref="A20:N20"/>
    <mergeCell ref="O20:Q20"/>
    <mergeCell ref="R20:S20"/>
    <mergeCell ref="T20:W20"/>
    <mergeCell ref="AX7:BD7"/>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A6:G6"/>
    <mergeCell ref="H6:N6"/>
    <mergeCell ref="A5:N5"/>
    <mergeCell ref="O5:Q5"/>
    <mergeCell ref="R5:S5"/>
    <mergeCell ref="T5:U5"/>
    <mergeCell ref="T4:U4"/>
    <mergeCell ref="W4:X4"/>
    <mergeCell ref="A4:B4"/>
    <mergeCell ref="C4:F4"/>
    <mergeCell ref="I4:J4"/>
    <mergeCell ref="K4:M4"/>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4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4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4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400-000003000000}"/>
    <dataValidation allowBlank="1" showInputMessage="1" showErrorMessage="1" promptTitle="HOURS WORKED" prompt="Enter hours worked - minus any overtime." sqref="W23" xr:uid="{00000000-0002-0000-1400-000004000000}"/>
    <dataValidation allowBlank="1" showErrorMessage="1" sqref="X21:X22" xr:uid="{00000000-0002-0000-14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4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4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4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4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'PP21'!C2</f>
        <v>0</v>
      </c>
      <c r="D2" s="294"/>
      <c r="E2" s="294"/>
      <c r="F2" s="294"/>
      <c r="G2" s="294"/>
      <c r="H2" s="294"/>
      <c r="I2" s="294"/>
      <c r="J2" s="294"/>
      <c r="K2" s="294"/>
      <c r="L2" s="295"/>
      <c r="M2" s="4">
        <f>'PP21'!M2+1</f>
        <v>22</v>
      </c>
      <c r="N2" s="86">
        <f>'PP21'!N2</f>
        <v>0</v>
      </c>
      <c r="O2" s="6">
        <f>'PP21'!O2</f>
        <v>0</v>
      </c>
      <c r="P2" s="86">
        <f>'PP21'!P2</f>
        <v>0</v>
      </c>
      <c r="Q2" s="86">
        <f>'PP21'!Q2</f>
        <v>0</v>
      </c>
      <c r="R2" s="86">
        <f>'PP21'!R2</f>
        <v>0</v>
      </c>
      <c r="S2" s="87">
        <f>'PP21'!S2</f>
        <v>0</v>
      </c>
      <c r="T2" s="8">
        <f>'PP21'!T2</f>
        <v>1</v>
      </c>
      <c r="U2" s="88">
        <f>'PP21'!U2</f>
        <v>0</v>
      </c>
      <c r="V2" s="9"/>
      <c r="W2" s="10" t="s">
        <v>14</v>
      </c>
      <c r="X2" s="11">
        <f>'PP21'!X2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'PP21'!C4</f>
        <v>0</v>
      </c>
      <c r="D4" s="286"/>
      <c r="E4" s="286"/>
      <c r="F4" s="287"/>
      <c r="G4" s="89" t="str">
        <f>'PP21'!G4</f>
        <v>23</v>
      </c>
      <c r="H4" s="86"/>
      <c r="I4" s="288"/>
      <c r="J4" s="289"/>
      <c r="K4" s="290"/>
      <c r="L4" s="288"/>
      <c r="M4" s="289"/>
      <c r="N4" s="86"/>
      <c r="O4" s="291"/>
      <c r="P4" s="292"/>
      <c r="Q4" s="86"/>
      <c r="R4" s="291"/>
      <c r="S4" s="292"/>
      <c r="T4" s="291"/>
      <c r="U4" s="292"/>
      <c r="V4" s="86"/>
      <c r="W4" s="291">
        <f>'PP21'!W4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'PP21'!A6+14</f>
        <v>45221</v>
      </c>
      <c r="B6" s="232"/>
      <c r="C6" s="232"/>
      <c r="D6" s="232"/>
      <c r="E6" s="232"/>
      <c r="F6" s="232"/>
      <c r="G6" s="233"/>
      <c r="H6" s="231">
        <f>A6+13</f>
        <v>45234</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'PP21'!V9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'PP21'!V10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'PP21'!V11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'PP21'!V12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'PP21'!V13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'PP21'!V14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'PP21'!V15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'PP21'!V16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'PP21'!V17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'PP21'!V18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'PP21'!V19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'PP21'!X20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'PP21'!X21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'PP21'!X22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'PP21'!X27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'PP21'!W29</f>
        <v>0</v>
      </c>
      <c r="Q29" s="140"/>
      <c r="R29" s="160">
        <f>IF(AND(T2=1,X20=4),AS39,IF(AND(T2=1,X20=6),AS42,IF(AND(T2=1,X20=8),AS44,'PP21'!R29)))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'PP21'!W31</f>
        <v>0</v>
      </c>
      <c r="Q31" s="140"/>
      <c r="R31" s="160">
        <f>IF(AND(T2=1,X20=4),AS48,IF(AND(T2=1,X20=6),AS48,IF(AND(T2=1,X20=8),AS48,'PP21'!R31)))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'PP21'!W33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'PP21'!W34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IF(('PP21'!W35&gt;24),24,'PP21'!W35)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'PP21'!W37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'PP21'!W39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'PP21'!W41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'PP21'!W43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'PP21'!W44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'PP21'!AU46+T22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A1:B1"/>
    <mergeCell ref="C1:L1"/>
    <mergeCell ref="V1:W1"/>
    <mergeCell ref="A2:B2"/>
    <mergeCell ref="C2:L2"/>
    <mergeCell ref="I3:J3"/>
    <mergeCell ref="K3:M3"/>
    <mergeCell ref="O3:P3"/>
    <mergeCell ref="R3:S3"/>
    <mergeCell ref="T3:U3"/>
    <mergeCell ref="C3:F3"/>
    <mergeCell ref="W3:X3"/>
    <mergeCell ref="A4:B4"/>
    <mergeCell ref="C4:F4"/>
    <mergeCell ref="I4:J4"/>
    <mergeCell ref="K4:M4"/>
    <mergeCell ref="O4:P4"/>
    <mergeCell ref="R4:S4"/>
    <mergeCell ref="T4:U4"/>
    <mergeCell ref="W4:X4"/>
    <mergeCell ref="A3:B3"/>
    <mergeCell ref="V5:W5"/>
    <mergeCell ref="X5:X19"/>
    <mergeCell ref="A6:G6"/>
    <mergeCell ref="H6:N6"/>
    <mergeCell ref="A5:N5"/>
    <mergeCell ref="O5:Q5"/>
    <mergeCell ref="R5:S5"/>
    <mergeCell ref="T5:U5"/>
    <mergeCell ref="V6:W6"/>
    <mergeCell ref="V7:W7"/>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AI27:AJ27"/>
    <mergeCell ref="U23:V23"/>
    <mergeCell ref="U24:X26"/>
    <mergeCell ref="A26:N26"/>
    <mergeCell ref="O26:S26"/>
    <mergeCell ref="V11:W11"/>
    <mergeCell ref="V16:W16"/>
    <mergeCell ref="V17:W17"/>
    <mergeCell ref="V18:W18"/>
    <mergeCell ref="O21:P21"/>
    <mergeCell ref="R21:S21"/>
    <mergeCell ref="T21:U21"/>
    <mergeCell ref="V21:W21"/>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A34:F34"/>
    <mergeCell ref="H34:I34"/>
    <mergeCell ref="AQ37:AQ38"/>
    <mergeCell ref="AR37:AR38"/>
    <mergeCell ref="AS37:AS38"/>
    <mergeCell ref="AT37:AT38"/>
    <mergeCell ref="AU37:AU38"/>
    <mergeCell ref="AV37:AV38"/>
    <mergeCell ref="AW37:AW38"/>
    <mergeCell ref="AX37:AX38"/>
    <mergeCell ref="A38:G39"/>
    <mergeCell ref="H38:M39"/>
    <mergeCell ref="N39:O40"/>
    <mergeCell ref="P39:Q40"/>
    <mergeCell ref="A40:M40"/>
    <mergeCell ref="N37:O38"/>
    <mergeCell ref="P37:Q38"/>
    <mergeCell ref="R39:S40"/>
    <mergeCell ref="A41:M41"/>
    <mergeCell ref="N41:O42"/>
    <mergeCell ref="P41:Q42"/>
    <mergeCell ref="A42:M44"/>
    <mergeCell ref="N43:O43"/>
    <mergeCell ref="P43:Q43"/>
    <mergeCell ref="N45:O46"/>
    <mergeCell ref="P45:Q46"/>
    <mergeCell ref="R45:S46"/>
    <mergeCell ref="R43:U44"/>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5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5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5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500-000003000000}"/>
    <dataValidation allowBlank="1" showInputMessage="1" showErrorMessage="1" promptTitle="HOURS WORKED" prompt="Enter hours worked - minus any overtime." sqref="W23" xr:uid="{00000000-0002-0000-1500-000004000000}"/>
    <dataValidation allowBlank="1" showErrorMessage="1" sqref="X21:X22" xr:uid="{00000000-0002-0000-15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5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5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5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5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'PP22'!C2</f>
        <v>0</v>
      </c>
      <c r="D2" s="294"/>
      <c r="E2" s="294"/>
      <c r="F2" s="294"/>
      <c r="G2" s="294"/>
      <c r="H2" s="294"/>
      <c r="I2" s="294"/>
      <c r="J2" s="294"/>
      <c r="K2" s="294"/>
      <c r="L2" s="295"/>
      <c r="M2" s="4">
        <f>'PP22'!M2+1</f>
        <v>23</v>
      </c>
      <c r="N2" s="86">
        <f>'PP22'!N2</f>
        <v>0</v>
      </c>
      <c r="O2" s="6">
        <f>'PP22'!O2</f>
        <v>0</v>
      </c>
      <c r="P2" s="86">
        <f>'PP22'!P2</f>
        <v>0</v>
      </c>
      <c r="Q2" s="86">
        <f>'PP22'!Q2</f>
        <v>0</v>
      </c>
      <c r="R2" s="86">
        <f>'PP22'!R2</f>
        <v>0</v>
      </c>
      <c r="S2" s="87">
        <f>'PP22'!S2</f>
        <v>0</v>
      </c>
      <c r="T2" s="8">
        <f>'PP22'!T2</f>
        <v>1</v>
      </c>
      <c r="U2" s="88">
        <f>'PP22'!U2</f>
        <v>0</v>
      </c>
      <c r="V2" s="9"/>
      <c r="W2" s="10" t="s">
        <v>14</v>
      </c>
      <c r="X2" s="11">
        <f>'PP22'!X2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'PP22'!C4</f>
        <v>0</v>
      </c>
      <c r="D4" s="286"/>
      <c r="E4" s="286"/>
      <c r="F4" s="287"/>
      <c r="G4" s="89" t="str">
        <f>'PP22'!G4</f>
        <v>23</v>
      </c>
      <c r="H4" s="86"/>
      <c r="I4" s="288"/>
      <c r="J4" s="289"/>
      <c r="K4" s="290"/>
      <c r="L4" s="288"/>
      <c r="M4" s="289"/>
      <c r="N4" s="86"/>
      <c r="O4" s="291"/>
      <c r="P4" s="292"/>
      <c r="Q4" s="86"/>
      <c r="R4" s="291"/>
      <c r="S4" s="292"/>
      <c r="T4" s="291"/>
      <c r="U4" s="292"/>
      <c r="V4" s="86"/>
      <c r="W4" s="291">
        <f>'PP22'!W4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'PP22'!A6+14</f>
        <v>45235</v>
      </c>
      <c r="B6" s="232"/>
      <c r="C6" s="232"/>
      <c r="D6" s="232"/>
      <c r="E6" s="232"/>
      <c r="F6" s="232"/>
      <c r="G6" s="233"/>
      <c r="H6" s="231">
        <f>A6+13</f>
        <v>45248</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'PP22'!V9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'PP22'!V10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'PP22'!V11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'PP22'!V12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'PP22'!V13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'PP22'!V14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'PP22'!V15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'PP22'!V16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'PP22'!V17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'PP22'!V18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'PP22'!V19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'PP22'!X20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'PP22'!X21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'PP22'!X22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'PP22'!X27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'PP22'!W29</f>
        <v>0</v>
      </c>
      <c r="Q29" s="140"/>
      <c r="R29" s="160">
        <f>IF(AND(T2=1,X20=4),AS39,IF(AND(T2=1,X20=6),AS42,IF(AND(T2=1,X20=8),AS44,'PP22'!R29)))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'PP22'!W31</f>
        <v>0</v>
      </c>
      <c r="Q31" s="140"/>
      <c r="R31" s="160">
        <f>IF(AND(T2=1,X20=4),AS48,IF(AND(T2=1,X20=6),AS48,IF(AND(T2=1,X20=8),AS48,'PP22'!R31)))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'PP22'!W33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'PP22'!W34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IF(('PP22'!W35&gt;24),24,'PP22'!W35)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'PP22'!W37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'PP22'!W39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'PP22'!W41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'PP22'!W43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'PP22'!W44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'PP22'!AU46+T22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 ref="AU37:AU38"/>
    <mergeCell ref="AV37:AV38"/>
    <mergeCell ref="AW37:AW38"/>
    <mergeCell ref="AX37:AX38"/>
    <mergeCell ref="AQ37:AQ38"/>
    <mergeCell ref="AR37:AR38"/>
    <mergeCell ref="AS37:AS38"/>
    <mergeCell ref="AT37:AT38"/>
    <mergeCell ref="R37:S38"/>
    <mergeCell ref="T37:U38"/>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O27:P27"/>
    <mergeCell ref="Q27:R27"/>
    <mergeCell ref="T27:U27"/>
    <mergeCell ref="AI27:AJ27"/>
    <mergeCell ref="U23:V23"/>
    <mergeCell ref="U24:X26"/>
    <mergeCell ref="A26:N26"/>
    <mergeCell ref="O26:S26"/>
    <mergeCell ref="A22:N22"/>
    <mergeCell ref="O22:S22"/>
    <mergeCell ref="T22:U22"/>
    <mergeCell ref="V22:W22"/>
    <mergeCell ref="O21:P21"/>
    <mergeCell ref="R21:S21"/>
    <mergeCell ref="T21:U21"/>
    <mergeCell ref="V21:W21"/>
    <mergeCell ref="A20:N20"/>
    <mergeCell ref="O20:Q20"/>
    <mergeCell ref="R20:S20"/>
    <mergeCell ref="T20:W20"/>
    <mergeCell ref="AX7:BD7"/>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A6:G6"/>
    <mergeCell ref="H6:N6"/>
    <mergeCell ref="A5:N5"/>
    <mergeCell ref="O5:Q5"/>
    <mergeCell ref="R5:S5"/>
    <mergeCell ref="T5:U5"/>
    <mergeCell ref="T4:U4"/>
    <mergeCell ref="W4:X4"/>
    <mergeCell ref="A4:B4"/>
    <mergeCell ref="C4:F4"/>
    <mergeCell ref="I4:J4"/>
    <mergeCell ref="K4:M4"/>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6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6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6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600-000003000000}"/>
    <dataValidation allowBlank="1" showInputMessage="1" showErrorMessage="1" promptTitle="HOURS WORKED" prompt="Enter hours worked - minus any overtime." sqref="W23" xr:uid="{00000000-0002-0000-1600-000004000000}"/>
    <dataValidation allowBlank="1" showErrorMessage="1" sqref="X21:X22" xr:uid="{00000000-0002-0000-16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6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6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6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6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'PP23'!C2</f>
        <v>0</v>
      </c>
      <c r="D2" s="294"/>
      <c r="E2" s="294"/>
      <c r="F2" s="294"/>
      <c r="G2" s="294"/>
      <c r="H2" s="294"/>
      <c r="I2" s="294"/>
      <c r="J2" s="294"/>
      <c r="K2" s="294"/>
      <c r="L2" s="295"/>
      <c r="M2" s="4">
        <f>'PP23'!M2+1</f>
        <v>24</v>
      </c>
      <c r="N2" s="86">
        <f>'PP23'!N2</f>
        <v>0</v>
      </c>
      <c r="O2" s="6">
        <f>'PP23'!O2</f>
        <v>0</v>
      </c>
      <c r="P2" s="86">
        <f>'PP23'!P2</f>
        <v>0</v>
      </c>
      <c r="Q2" s="86">
        <f>'PP23'!Q2</f>
        <v>0</v>
      </c>
      <c r="R2" s="86">
        <f>'PP23'!R2</f>
        <v>0</v>
      </c>
      <c r="S2" s="87">
        <f>'PP23'!S2</f>
        <v>0</v>
      </c>
      <c r="T2" s="8">
        <f>'PP23'!T2</f>
        <v>1</v>
      </c>
      <c r="U2" s="88">
        <f>'PP23'!U2</f>
        <v>0</v>
      </c>
      <c r="V2" s="9"/>
      <c r="W2" s="10" t="s">
        <v>14</v>
      </c>
      <c r="X2" s="11">
        <f>'PP23'!X2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'PP23'!C4</f>
        <v>0</v>
      </c>
      <c r="D4" s="286"/>
      <c r="E4" s="286"/>
      <c r="F4" s="287"/>
      <c r="G4" s="89" t="str">
        <f>'PP23'!G4</f>
        <v>23</v>
      </c>
      <c r="H4" s="86"/>
      <c r="I4" s="288"/>
      <c r="J4" s="289"/>
      <c r="K4" s="290"/>
      <c r="L4" s="288"/>
      <c r="M4" s="289"/>
      <c r="N4" s="86"/>
      <c r="O4" s="291"/>
      <c r="P4" s="292"/>
      <c r="Q4" s="86"/>
      <c r="R4" s="291"/>
      <c r="S4" s="292"/>
      <c r="T4" s="291"/>
      <c r="U4" s="292"/>
      <c r="V4" s="86"/>
      <c r="W4" s="291">
        <f>'PP23'!W4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'PP23'!A6+14</f>
        <v>45249</v>
      </c>
      <c r="B6" s="232"/>
      <c r="C6" s="232"/>
      <c r="D6" s="232"/>
      <c r="E6" s="232"/>
      <c r="F6" s="232"/>
      <c r="G6" s="233"/>
      <c r="H6" s="231">
        <f>A6+13</f>
        <v>45262</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'PP23'!V9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'PP23'!V10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'PP23'!V11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'PP23'!V12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'PP23'!V13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'PP23'!V14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'PP23'!V15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'PP23'!V16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'PP23'!V17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'PP23'!V18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'PP23'!V19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'PP23'!X20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'PP23'!X21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'PP23'!X22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'PP23'!X27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'PP23'!W29</f>
        <v>0</v>
      </c>
      <c r="Q29" s="140"/>
      <c r="R29" s="160">
        <f>IF(AND(T2=1,X20=4),AS39,IF(AND(T2=1,X20=6),AS42,IF(AND(T2=1,X20=8),AS44,'PP23'!R29)))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'PP23'!W31</f>
        <v>0</v>
      </c>
      <c r="Q31" s="140"/>
      <c r="R31" s="160">
        <f>IF(AND(T2=1,X20=4),AS48,IF(AND(T2=1,X20=6),AS48,IF(AND(T2=1,X20=8),AS48,'PP23'!R31)))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'PP23'!W33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'PP23'!W34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IF(('PP23'!W35&gt;24),24,'PP23'!W35)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'PP23'!W37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'PP23'!W39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'PP23'!W41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'PP23'!W43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'PP23'!W44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'PP23'!AU46+T22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A1:B1"/>
    <mergeCell ref="C1:L1"/>
    <mergeCell ref="V1:W1"/>
    <mergeCell ref="A2:B2"/>
    <mergeCell ref="C2:L2"/>
    <mergeCell ref="I3:J3"/>
    <mergeCell ref="K3:M3"/>
    <mergeCell ref="O3:P3"/>
    <mergeCell ref="R3:S3"/>
    <mergeCell ref="T3:U3"/>
    <mergeCell ref="C3:F3"/>
    <mergeCell ref="W3:X3"/>
    <mergeCell ref="A4:B4"/>
    <mergeCell ref="C4:F4"/>
    <mergeCell ref="I4:J4"/>
    <mergeCell ref="K4:M4"/>
    <mergeCell ref="O4:P4"/>
    <mergeCell ref="R4:S4"/>
    <mergeCell ref="T4:U4"/>
    <mergeCell ref="W4:X4"/>
    <mergeCell ref="A3:B3"/>
    <mergeCell ref="V5:W5"/>
    <mergeCell ref="X5:X19"/>
    <mergeCell ref="A6:G6"/>
    <mergeCell ref="H6:N6"/>
    <mergeCell ref="A5:N5"/>
    <mergeCell ref="O5:Q5"/>
    <mergeCell ref="R5:S5"/>
    <mergeCell ref="T5:U5"/>
    <mergeCell ref="V6:W6"/>
    <mergeCell ref="V7:W7"/>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AI27:AJ27"/>
    <mergeCell ref="U23:V23"/>
    <mergeCell ref="U24:X26"/>
    <mergeCell ref="A26:N26"/>
    <mergeCell ref="O26:S26"/>
    <mergeCell ref="V11:W11"/>
    <mergeCell ref="V16:W16"/>
    <mergeCell ref="V17:W17"/>
    <mergeCell ref="V18:W18"/>
    <mergeCell ref="O21:P21"/>
    <mergeCell ref="R21:S21"/>
    <mergeCell ref="T21:U21"/>
    <mergeCell ref="V21:W21"/>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A34:F34"/>
    <mergeCell ref="H34:I34"/>
    <mergeCell ref="AQ37:AQ38"/>
    <mergeCell ref="AR37:AR38"/>
    <mergeCell ref="AS37:AS38"/>
    <mergeCell ref="AT37:AT38"/>
    <mergeCell ref="AU37:AU38"/>
    <mergeCell ref="AV37:AV38"/>
    <mergeCell ref="AW37:AW38"/>
    <mergeCell ref="AX37:AX38"/>
    <mergeCell ref="A38:G39"/>
    <mergeCell ref="H38:M39"/>
    <mergeCell ref="N39:O40"/>
    <mergeCell ref="P39:Q40"/>
    <mergeCell ref="A40:M40"/>
    <mergeCell ref="N37:O38"/>
    <mergeCell ref="P37:Q38"/>
    <mergeCell ref="R39:S40"/>
    <mergeCell ref="A41:M41"/>
    <mergeCell ref="N41:O42"/>
    <mergeCell ref="P41:Q42"/>
    <mergeCell ref="A42:M44"/>
    <mergeCell ref="N43:O43"/>
    <mergeCell ref="P43:Q43"/>
    <mergeCell ref="N45:O46"/>
    <mergeCell ref="P45:Q46"/>
    <mergeCell ref="R45:S46"/>
    <mergeCell ref="R43:U44"/>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7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7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7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700-000003000000}"/>
    <dataValidation allowBlank="1" showInputMessage="1" showErrorMessage="1" promptTitle="HOURS WORKED" prompt="Enter hours worked - minus any overtime." sqref="W23" xr:uid="{00000000-0002-0000-1700-000004000000}"/>
    <dataValidation allowBlank="1" showErrorMessage="1" sqref="X21:X22" xr:uid="{00000000-0002-0000-17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7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7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7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7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N101"/>
  <sheetViews>
    <sheetView zoomScaleNormal="100" workbookViewId="0">
      <selection activeCell="B9" sqref="B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'PP24'!C2</f>
        <v>0</v>
      </c>
      <c r="D2" s="294"/>
      <c r="E2" s="294"/>
      <c r="F2" s="294"/>
      <c r="G2" s="294"/>
      <c r="H2" s="294"/>
      <c r="I2" s="294"/>
      <c r="J2" s="294"/>
      <c r="K2" s="294"/>
      <c r="L2" s="295"/>
      <c r="M2" s="4">
        <f>'PP24'!M2+1</f>
        <v>25</v>
      </c>
      <c r="N2" s="86">
        <f>'PP24'!N2</f>
        <v>0</v>
      </c>
      <c r="O2" s="6">
        <f>'PP24'!O2</f>
        <v>0</v>
      </c>
      <c r="P2" s="86">
        <f>'PP24'!P2</f>
        <v>0</v>
      </c>
      <c r="Q2" s="86">
        <f>'PP24'!Q2</f>
        <v>0</v>
      </c>
      <c r="R2" s="86">
        <f>'PP24'!R2</f>
        <v>0</v>
      </c>
      <c r="S2" s="87">
        <f>'PP24'!S2</f>
        <v>0</v>
      </c>
      <c r="T2" s="8">
        <f>'PP24'!T2</f>
        <v>1</v>
      </c>
      <c r="U2" s="88">
        <f>'PP24'!U2</f>
        <v>0</v>
      </c>
      <c r="V2" s="9"/>
      <c r="W2" s="10" t="s">
        <v>14</v>
      </c>
      <c r="X2" s="11">
        <f>'PP24'!X2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'PP24'!C4</f>
        <v>0</v>
      </c>
      <c r="D4" s="286"/>
      <c r="E4" s="286"/>
      <c r="F4" s="287"/>
      <c r="G4" s="89" t="str">
        <f>'PP24'!G4</f>
        <v>23</v>
      </c>
      <c r="H4" s="86"/>
      <c r="I4" s="288"/>
      <c r="J4" s="289"/>
      <c r="K4" s="290"/>
      <c r="L4" s="288"/>
      <c r="M4" s="289"/>
      <c r="N4" s="86"/>
      <c r="O4" s="291"/>
      <c r="P4" s="292"/>
      <c r="Q4" s="86"/>
      <c r="R4" s="291"/>
      <c r="S4" s="292"/>
      <c r="T4" s="291"/>
      <c r="U4" s="292"/>
      <c r="V4" s="86"/>
      <c r="W4" s="291">
        <f>'PP24'!W4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'PP24'!A6+14</f>
        <v>45263</v>
      </c>
      <c r="B6" s="232"/>
      <c r="C6" s="232"/>
      <c r="D6" s="232"/>
      <c r="E6" s="232"/>
      <c r="F6" s="232"/>
      <c r="G6" s="233"/>
      <c r="H6" s="231">
        <f>A6+13</f>
        <v>45276</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'PP24'!V9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'PP24'!V10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'PP24'!V11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'PP24'!V12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'PP24'!V13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'PP24'!V14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'PP24'!V15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'PP24'!V16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'PP24'!V17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'PP24'!V18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'PP24'!V19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'PP24'!X20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'PP24'!X21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'PP24'!X22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'PP24'!X27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'PP24'!W29</f>
        <v>0</v>
      </c>
      <c r="Q29" s="140"/>
      <c r="R29" s="160">
        <f>IF(AND(T2=1,X20=4),AS39,IF(AND(T2=1,X20=6),AS42,IF(AND(T2=1,X20=8),AS44,'PP24'!R29)))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'PP24'!W31</f>
        <v>0</v>
      </c>
      <c r="Q31" s="140"/>
      <c r="R31" s="160">
        <f>IF(AND(T2=1,X20=4),AS48,IF(AND(T2=1,X20=6),AS48,IF(AND(T2=1,X20=8),AS48,'PP24'!R31)))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'PP24'!W33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'PP24'!W34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IF(('PP24'!W35&gt;24),24,'PP24'!W35)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'PP24'!W37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'PP24'!W39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'PP24'!W41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'PP24'!W43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'PP24'!W44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'PP24'!AU46+T22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 ref="AU37:AU38"/>
    <mergeCell ref="AV37:AV38"/>
    <mergeCell ref="AW37:AW38"/>
    <mergeCell ref="AX37:AX38"/>
    <mergeCell ref="AQ37:AQ38"/>
    <mergeCell ref="AR37:AR38"/>
    <mergeCell ref="AS37:AS38"/>
    <mergeCell ref="AT37:AT38"/>
    <mergeCell ref="R37:S38"/>
    <mergeCell ref="T37:U38"/>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O27:P27"/>
    <mergeCell ref="Q27:R27"/>
    <mergeCell ref="T27:U27"/>
    <mergeCell ref="AI27:AJ27"/>
    <mergeCell ref="U23:V23"/>
    <mergeCell ref="U24:X26"/>
    <mergeCell ref="A26:N26"/>
    <mergeCell ref="O26:S26"/>
    <mergeCell ref="A22:N22"/>
    <mergeCell ref="O22:S22"/>
    <mergeCell ref="T22:U22"/>
    <mergeCell ref="V22:W22"/>
    <mergeCell ref="O21:P21"/>
    <mergeCell ref="R21:S21"/>
    <mergeCell ref="T21:U21"/>
    <mergeCell ref="V21:W21"/>
    <mergeCell ref="A20:N20"/>
    <mergeCell ref="O20:Q20"/>
    <mergeCell ref="R20:S20"/>
    <mergeCell ref="T20:W20"/>
    <mergeCell ref="AX7:BD7"/>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A6:G6"/>
    <mergeCell ref="H6:N6"/>
    <mergeCell ref="A5:N5"/>
    <mergeCell ref="O5:Q5"/>
    <mergeCell ref="R5:S5"/>
    <mergeCell ref="T5:U5"/>
    <mergeCell ref="T4:U4"/>
    <mergeCell ref="W4:X4"/>
    <mergeCell ref="A4:B4"/>
    <mergeCell ref="C4:F4"/>
    <mergeCell ref="I4:J4"/>
    <mergeCell ref="K4:M4"/>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8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8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8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800-000003000000}"/>
    <dataValidation allowBlank="1" showInputMessage="1" showErrorMessage="1" promptTitle="HOURS WORKED" prompt="Enter hours worked - minus any overtime." sqref="W23" xr:uid="{00000000-0002-0000-1800-000004000000}"/>
    <dataValidation allowBlank="1" showErrorMessage="1" sqref="X21:X22" xr:uid="{00000000-0002-0000-18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8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8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8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8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BN101"/>
  <sheetViews>
    <sheetView zoomScaleNormal="100" workbookViewId="0">
      <selection activeCell="U17" sqref="U17"/>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'PP25'!C2</f>
        <v>0</v>
      </c>
      <c r="D2" s="294"/>
      <c r="E2" s="294"/>
      <c r="F2" s="294"/>
      <c r="G2" s="294"/>
      <c r="H2" s="294"/>
      <c r="I2" s="294"/>
      <c r="J2" s="294"/>
      <c r="K2" s="294"/>
      <c r="L2" s="295"/>
      <c r="M2" s="4">
        <f>'PP25'!M2+1</f>
        <v>26</v>
      </c>
      <c r="N2" s="86">
        <f>'PP25'!N2</f>
        <v>0</v>
      </c>
      <c r="O2" s="6">
        <f>'PP25'!O2</f>
        <v>0</v>
      </c>
      <c r="P2" s="86">
        <f>'PP25'!P2</f>
        <v>0</v>
      </c>
      <c r="Q2" s="86">
        <f>'PP25'!Q2</f>
        <v>0</v>
      </c>
      <c r="R2" s="86">
        <f>'PP25'!R2</f>
        <v>0</v>
      </c>
      <c r="S2" s="87">
        <f>'PP25'!S2</f>
        <v>0</v>
      </c>
      <c r="T2" s="8">
        <f>'PP25'!T2</f>
        <v>1</v>
      </c>
      <c r="U2" s="88">
        <f>'PP25'!U2</f>
        <v>0</v>
      </c>
      <c r="V2" s="9"/>
      <c r="W2" s="10" t="s">
        <v>14</v>
      </c>
      <c r="X2" s="11">
        <f>'PP25'!X2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'PP25'!C4</f>
        <v>0</v>
      </c>
      <c r="D4" s="286"/>
      <c r="E4" s="286"/>
      <c r="F4" s="287"/>
      <c r="G4" s="89" t="str">
        <f>'PP25'!G4</f>
        <v>23</v>
      </c>
      <c r="H4" s="86"/>
      <c r="I4" s="288"/>
      <c r="J4" s="289"/>
      <c r="K4" s="290"/>
      <c r="L4" s="288"/>
      <c r="M4" s="289"/>
      <c r="N4" s="86"/>
      <c r="O4" s="291"/>
      <c r="P4" s="292"/>
      <c r="Q4" s="86"/>
      <c r="R4" s="291"/>
      <c r="S4" s="292"/>
      <c r="T4" s="291"/>
      <c r="U4" s="292"/>
      <c r="V4" s="86"/>
      <c r="W4" s="291">
        <f>'PP25'!W4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f>'PP25'!A6+14</f>
        <v>45277</v>
      </c>
      <c r="B6" s="232"/>
      <c r="C6" s="232"/>
      <c r="D6" s="232"/>
      <c r="E6" s="232"/>
      <c r="F6" s="232"/>
      <c r="G6" s="233"/>
      <c r="H6" s="231">
        <f>A6+13</f>
        <v>45290</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'PP25'!V9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'PP25'!V10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'PP25'!V11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'PP25'!V12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'PP25'!V13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'PP25'!V14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'PP25'!V15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'PP25'!V16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'PP25'!V17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'PP25'!V18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'PP25'!V19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'PP25'!X20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'PP25'!X21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'PP25'!X22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'PP25'!X27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'PP25'!W29</f>
        <v>0</v>
      </c>
      <c r="Q29" s="140"/>
      <c r="R29" s="160">
        <f>IF(AND(T2=1,X20=4),AS39,IF(AND(T2=1,X20=6),AS42,IF(AND(T2=1,X20=8),AS44,'PP25'!R29)))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'PP25'!W31</f>
        <v>0</v>
      </c>
      <c r="Q31" s="140"/>
      <c r="R31" s="160">
        <f>IF(AND(T2=1,X20=4),AS48,IF(AND(T2=1,X20=6),AS48,IF(AND(T2=1,X20=8),AS48,'PP25'!R31)))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'PP25'!W33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'PP25'!W34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IF(('PP25'!W35&gt;24),24,'PP25'!W35)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'PP25'!W37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'PP25'!W39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'PP25'!W41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'PP25'!W43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'PP25'!W44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'PP25'!AU46+T22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sheetProtection password="CA3B" sheet="1" objects="1" scenarios="1"/>
  <mergeCells count="147">
    <mergeCell ref="A1:B1"/>
    <mergeCell ref="C1:L1"/>
    <mergeCell ref="V1:W1"/>
    <mergeCell ref="A2:B2"/>
    <mergeCell ref="C2:L2"/>
    <mergeCell ref="I3:J3"/>
    <mergeCell ref="K3:M3"/>
    <mergeCell ref="O3:P3"/>
    <mergeCell ref="R3:S3"/>
    <mergeCell ref="T3:U3"/>
    <mergeCell ref="C3:F3"/>
    <mergeCell ref="W3:X3"/>
    <mergeCell ref="A4:B4"/>
    <mergeCell ref="C4:F4"/>
    <mergeCell ref="I4:J4"/>
    <mergeCell ref="K4:M4"/>
    <mergeCell ref="O4:P4"/>
    <mergeCell ref="R4:S4"/>
    <mergeCell ref="T4:U4"/>
    <mergeCell ref="W4:X4"/>
    <mergeCell ref="A3:B3"/>
    <mergeCell ref="V5:W5"/>
    <mergeCell ref="X5:X19"/>
    <mergeCell ref="A6:G6"/>
    <mergeCell ref="H6:N6"/>
    <mergeCell ref="A5:N5"/>
    <mergeCell ref="O5:Q5"/>
    <mergeCell ref="R5:S5"/>
    <mergeCell ref="T5:U5"/>
    <mergeCell ref="V6:W6"/>
    <mergeCell ref="V7:W7"/>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AI27:AJ27"/>
    <mergeCell ref="U23:V23"/>
    <mergeCell ref="U24:X26"/>
    <mergeCell ref="A26:N26"/>
    <mergeCell ref="O26:S26"/>
    <mergeCell ref="V11:W11"/>
    <mergeCell ref="V16:W16"/>
    <mergeCell ref="V17:W17"/>
    <mergeCell ref="V18:W18"/>
    <mergeCell ref="O21:P21"/>
    <mergeCell ref="R21:S21"/>
    <mergeCell ref="T21:U21"/>
    <mergeCell ref="V21:W21"/>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A34:F34"/>
    <mergeCell ref="H34:I34"/>
    <mergeCell ref="AQ37:AQ38"/>
    <mergeCell ref="AR37:AR38"/>
    <mergeCell ref="AS37:AS38"/>
    <mergeCell ref="AT37:AT38"/>
    <mergeCell ref="AU37:AU38"/>
    <mergeCell ref="AV37:AV38"/>
    <mergeCell ref="AW37:AW38"/>
    <mergeCell ref="AX37:AX38"/>
    <mergeCell ref="A38:G39"/>
    <mergeCell ref="H38:M39"/>
    <mergeCell ref="N39:O40"/>
    <mergeCell ref="P39:Q40"/>
    <mergeCell ref="A40:M40"/>
    <mergeCell ref="N37:O38"/>
    <mergeCell ref="P37:Q38"/>
    <mergeCell ref="R39:S40"/>
    <mergeCell ref="A41:M41"/>
    <mergeCell ref="N41:O42"/>
    <mergeCell ref="P41:Q42"/>
    <mergeCell ref="A42:M44"/>
    <mergeCell ref="N43:O43"/>
    <mergeCell ref="P43:Q43"/>
    <mergeCell ref="N45:O46"/>
    <mergeCell ref="P45:Q46"/>
    <mergeCell ref="R45:S46"/>
    <mergeCell ref="R43:U44"/>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9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9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9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900-000003000000}"/>
    <dataValidation allowBlank="1" showInputMessage="1" showErrorMessage="1" promptTitle="HOURS WORKED" prompt="Enter hours worked - minus any overtime." sqref="W23" xr:uid="{00000000-0002-0000-1900-000004000000}"/>
    <dataValidation allowBlank="1" showErrorMessage="1" sqref="X21:X22" xr:uid="{00000000-0002-0000-19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9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9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9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9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C5CE9-E814-437A-9719-5D2728AE3FD8}">
  <sheetPr>
    <pageSetUpPr fitToPage="1"/>
  </sheetPr>
  <dimension ref="A1:BN101"/>
  <sheetViews>
    <sheetView topLeftCell="A22" zoomScaleNormal="100" workbookViewId="0">
      <selection activeCell="H38" sqref="H38:M39"/>
    </sheetView>
  </sheetViews>
  <sheetFormatPr defaultColWidth="0" defaultRowHeight="12.75" customHeight="1" zeroHeight="1"/>
  <cols>
    <col min="1" max="6" width="5" style="2" customWidth="1"/>
    <col min="7" max="7" width="5.140625" style="2" customWidth="1"/>
    <col min="8" max="14" width="5" style="2" customWidth="1"/>
    <col min="15" max="15" width="5.42578125" style="2" customWidth="1"/>
    <col min="16" max="21" width="5" style="2" customWidth="1"/>
    <col min="22" max="22" width="6" style="2" customWidth="1"/>
    <col min="23" max="23" width="7.7109375" style="2" customWidth="1"/>
    <col min="24" max="24" width="14.7109375" style="2" customWidth="1"/>
    <col min="25" max="25" width="12.42578125" style="2" hidden="1" customWidth="1"/>
    <col min="26" max="26" width="12" style="2" hidden="1" customWidth="1"/>
    <col min="27" max="27" width="9.140625" style="2" hidden="1" customWidth="1"/>
    <col min="28" max="28" width="10.140625" style="2" hidden="1" customWidth="1"/>
    <col min="29" max="29" width="9.28515625" style="2" hidden="1" customWidth="1"/>
    <col min="30" max="31" width="9.140625" style="2" hidden="1" customWidth="1"/>
    <col min="32" max="32" width="15.140625" style="2" hidden="1" customWidth="1"/>
    <col min="33" max="35" width="15" style="2" hidden="1" customWidth="1"/>
    <col min="36" max="38" width="15.140625" style="2" hidden="1" customWidth="1"/>
    <col min="39" max="42" width="15" style="2" hidden="1" customWidth="1"/>
    <col min="43" max="43" width="15.28515625" style="2" hidden="1" customWidth="1"/>
    <col min="44" max="44" width="13.5703125" style="2" hidden="1" customWidth="1"/>
    <col min="45" max="46" width="8.85546875" style="2" hidden="1" customWidth="1"/>
    <col min="47" max="47" width="7.85546875" style="2" hidden="1" customWidth="1"/>
    <col min="48" max="50" width="6.140625" style="2" hidden="1" customWidth="1"/>
    <col min="51" max="16384" width="9.140625" style="2" hidden="1"/>
  </cols>
  <sheetData>
    <row r="1" spans="1:66">
      <c r="A1" s="248" t="s">
        <v>0</v>
      </c>
      <c r="B1" s="126"/>
      <c r="C1" s="125" t="s">
        <v>1</v>
      </c>
      <c r="D1" s="249"/>
      <c r="E1" s="249"/>
      <c r="F1" s="249"/>
      <c r="G1" s="249"/>
      <c r="H1" s="249"/>
      <c r="I1" s="249"/>
      <c r="J1" s="249"/>
      <c r="K1" s="249"/>
      <c r="L1" s="126"/>
      <c r="M1" s="1" t="s">
        <v>2</v>
      </c>
      <c r="N1" s="1" t="s">
        <v>3</v>
      </c>
      <c r="O1" s="1" t="s">
        <v>4</v>
      </c>
      <c r="P1" s="1" t="s">
        <v>5</v>
      </c>
      <c r="Q1" s="1" t="s">
        <v>6</v>
      </c>
      <c r="R1" s="1" t="s">
        <v>7</v>
      </c>
      <c r="S1" s="108" t="s">
        <v>8</v>
      </c>
      <c r="T1" s="1" t="s">
        <v>9</v>
      </c>
      <c r="U1" s="1" t="s">
        <v>10</v>
      </c>
      <c r="V1" s="177" t="s">
        <v>11</v>
      </c>
      <c r="W1" s="250"/>
      <c r="X1" s="1" t="s">
        <v>12</v>
      </c>
      <c r="AB1" s="3"/>
      <c r="AC1" s="3"/>
      <c r="AD1" s="3"/>
      <c r="AE1" s="3"/>
      <c r="AF1" s="3"/>
      <c r="AG1" s="3"/>
      <c r="AH1" s="3"/>
      <c r="AI1" s="3"/>
      <c r="AJ1" s="3"/>
      <c r="AK1" s="3"/>
      <c r="AL1" s="3"/>
      <c r="AM1" s="3"/>
      <c r="AN1" s="3"/>
      <c r="AO1" s="3"/>
      <c r="AP1" s="3"/>
      <c r="AQ1" s="3"/>
      <c r="AR1" s="3"/>
      <c r="AS1" s="3"/>
      <c r="AT1" s="3"/>
      <c r="AU1" s="3"/>
      <c r="AV1" s="3"/>
      <c r="AW1" s="3"/>
      <c r="AX1" s="3"/>
      <c r="AY1" s="3"/>
      <c r="AZ1" s="3"/>
    </row>
    <row r="2" spans="1:66" ht="20.25" customHeight="1">
      <c r="A2" s="251" t="s">
        <v>13</v>
      </c>
      <c r="B2" s="252"/>
      <c r="C2" s="293">
        <f>'PP25'!C2</f>
        <v>0</v>
      </c>
      <c r="D2" s="294"/>
      <c r="E2" s="294"/>
      <c r="F2" s="294"/>
      <c r="G2" s="294"/>
      <c r="H2" s="294"/>
      <c r="I2" s="294"/>
      <c r="J2" s="294"/>
      <c r="K2" s="294"/>
      <c r="L2" s="295"/>
      <c r="M2" s="4">
        <v>27</v>
      </c>
      <c r="N2" s="86">
        <f>'PP25'!N2</f>
        <v>0</v>
      </c>
      <c r="O2" s="6">
        <f>'PP25'!O2</f>
        <v>0</v>
      </c>
      <c r="P2" s="86">
        <f>'PP25'!P2</f>
        <v>0</v>
      </c>
      <c r="Q2" s="86">
        <f>'PP25'!Q2</f>
        <v>0</v>
      </c>
      <c r="R2" s="86">
        <f>'PP25'!R2</f>
        <v>0</v>
      </c>
      <c r="S2" s="87">
        <f>'PP25'!S2</f>
        <v>0</v>
      </c>
      <c r="T2" s="8">
        <f>'PP25'!T2</f>
        <v>1</v>
      </c>
      <c r="U2" s="88">
        <f>'PP25'!U2</f>
        <v>0</v>
      </c>
      <c r="V2" s="9"/>
      <c r="W2" s="10" t="s">
        <v>14</v>
      </c>
      <c r="X2" s="11">
        <f>'PP25'!X2</f>
        <v>0</v>
      </c>
      <c r="AB2" s="3"/>
      <c r="AC2" s="3"/>
      <c r="AD2" s="3"/>
      <c r="AE2" s="3"/>
      <c r="AF2" s="3"/>
      <c r="AG2" s="3"/>
      <c r="AH2" s="3"/>
      <c r="AI2" s="3"/>
      <c r="AJ2" s="3"/>
      <c r="AK2" s="3"/>
      <c r="AL2" s="3"/>
      <c r="AM2" s="3"/>
      <c r="AN2" s="3"/>
      <c r="AO2" s="3"/>
      <c r="AP2" s="3"/>
      <c r="AQ2" s="3"/>
      <c r="AR2" s="3"/>
      <c r="AS2" s="3"/>
      <c r="AT2" s="3"/>
      <c r="AU2" s="3"/>
      <c r="AV2" s="3"/>
      <c r="AW2" s="3"/>
      <c r="AX2" s="3"/>
      <c r="AY2" s="3"/>
      <c r="AZ2" s="3"/>
    </row>
    <row r="3" spans="1:66">
      <c r="A3" s="256" t="s">
        <v>15</v>
      </c>
      <c r="B3" s="257"/>
      <c r="C3" s="180" t="s">
        <v>16</v>
      </c>
      <c r="D3" s="249"/>
      <c r="E3" s="249"/>
      <c r="F3" s="126"/>
      <c r="G3" s="1" t="s">
        <v>17</v>
      </c>
      <c r="H3" s="12" t="s">
        <v>18</v>
      </c>
      <c r="I3" s="178" t="s">
        <v>19</v>
      </c>
      <c r="J3" s="250"/>
      <c r="K3" s="177" t="s">
        <v>20</v>
      </c>
      <c r="L3" s="258"/>
      <c r="M3" s="250"/>
      <c r="N3" s="1" t="s">
        <v>21</v>
      </c>
      <c r="O3" s="259" t="s">
        <v>22</v>
      </c>
      <c r="P3" s="260"/>
      <c r="Q3" s="1" t="s">
        <v>23</v>
      </c>
      <c r="R3" s="259" t="s">
        <v>24</v>
      </c>
      <c r="S3" s="260"/>
      <c r="T3" s="259" t="s">
        <v>25</v>
      </c>
      <c r="U3" s="261"/>
      <c r="V3" s="119" t="s">
        <v>26</v>
      </c>
      <c r="W3" s="177" t="s">
        <v>27</v>
      </c>
      <c r="X3" s="250"/>
      <c r="AB3" s="3"/>
      <c r="AC3" s="3"/>
      <c r="AD3" s="3"/>
      <c r="AE3" s="3"/>
      <c r="AF3" s="3"/>
      <c r="AG3" s="3"/>
      <c r="AH3" s="3"/>
      <c r="AI3" s="3"/>
      <c r="AJ3" s="3"/>
      <c r="AK3" s="3"/>
      <c r="AL3" s="3"/>
      <c r="AM3" s="3"/>
      <c r="AN3" s="3"/>
      <c r="AO3" s="3"/>
      <c r="AP3" s="3"/>
      <c r="AQ3" s="3"/>
      <c r="AR3" s="3"/>
      <c r="AS3" s="3"/>
      <c r="AT3" s="3"/>
      <c r="AU3" s="3"/>
      <c r="AV3" s="3"/>
      <c r="AW3" s="3"/>
      <c r="AX3" s="3"/>
      <c r="AY3" s="3"/>
      <c r="AZ3" s="3"/>
    </row>
    <row r="4" spans="1:66" ht="11.25" customHeight="1">
      <c r="A4" s="155"/>
      <c r="B4" s="239"/>
      <c r="C4" s="285">
        <f>'PP25'!C4</f>
        <v>0</v>
      </c>
      <c r="D4" s="286"/>
      <c r="E4" s="286"/>
      <c r="F4" s="287"/>
      <c r="G4" s="89" t="str">
        <f>'PP25'!G4</f>
        <v>23</v>
      </c>
      <c r="H4" s="86"/>
      <c r="I4" s="288"/>
      <c r="J4" s="289"/>
      <c r="K4" s="290"/>
      <c r="L4" s="288"/>
      <c r="M4" s="289"/>
      <c r="N4" s="86"/>
      <c r="O4" s="291"/>
      <c r="P4" s="292"/>
      <c r="Q4" s="86"/>
      <c r="R4" s="291"/>
      <c r="S4" s="292"/>
      <c r="T4" s="291"/>
      <c r="U4" s="292"/>
      <c r="V4" s="86"/>
      <c r="W4" s="291">
        <f>'PP25'!W4</f>
        <v>0</v>
      </c>
      <c r="X4" s="292"/>
      <c r="AB4" s="3"/>
      <c r="AC4" s="3"/>
      <c r="AD4" s="3"/>
      <c r="AE4" s="3"/>
      <c r="AF4" s="3"/>
      <c r="AG4" s="3"/>
      <c r="AH4" s="3"/>
      <c r="AI4" s="3"/>
      <c r="AJ4" s="3"/>
      <c r="AK4" s="3"/>
      <c r="AL4" s="3"/>
      <c r="AM4" s="3"/>
      <c r="AN4" s="3"/>
      <c r="AO4" s="3"/>
      <c r="AP4" s="3"/>
      <c r="AQ4" s="3"/>
      <c r="AR4" s="3"/>
      <c r="AS4" s="3"/>
      <c r="AT4" s="3"/>
      <c r="AU4" s="3"/>
      <c r="AV4" s="3"/>
      <c r="AW4" s="3"/>
      <c r="AX4" s="3"/>
      <c r="AY4" s="3"/>
      <c r="AZ4" s="3"/>
    </row>
    <row r="5" spans="1:66" ht="8.25" customHeight="1">
      <c r="A5" s="173" t="s">
        <v>29</v>
      </c>
      <c r="B5" s="189"/>
      <c r="C5" s="189"/>
      <c r="D5" s="189"/>
      <c r="E5" s="189"/>
      <c r="F5" s="189"/>
      <c r="G5" s="189"/>
      <c r="H5" s="189"/>
      <c r="I5" s="189"/>
      <c r="J5" s="189"/>
      <c r="K5" s="189"/>
      <c r="L5" s="189"/>
      <c r="M5" s="189"/>
      <c r="N5" s="190"/>
      <c r="O5" s="173" t="s">
        <v>30</v>
      </c>
      <c r="P5" s="203"/>
      <c r="Q5" s="204"/>
      <c r="R5" s="173" t="s">
        <v>31</v>
      </c>
      <c r="S5" s="204"/>
      <c r="T5" s="173" t="s">
        <v>32</v>
      </c>
      <c r="U5" s="204"/>
      <c r="V5" s="173" t="s">
        <v>33</v>
      </c>
      <c r="W5" s="204"/>
      <c r="X5" s="228" t="s">
        <v>34</v>
      </c>
      <c r="AB5" s="3"/>
      <c r="AC5" s="3"/>
      <c r="AD5" s="3"/>
      <c r="AE5" s="3"/>
      <c r="AF5" s="3"/>
      <c r="AG5" s="3"/>
      <c r="AH5" s="3"/>
      <c r="AI5" s="3"/>
      <c r="AJ5" s="3"/>
      <c r="AK5" s="3"/>
      <c r="AL5" s="3"/>
      <c r="AM5" s="3"/>
      <c r="AN5" s="3"/>
      <c r="AO5" s="3"/>
      <c r="AP5" s="3"/>
      <c r="AQ5" s="3"/>
      <c r="AR5" s="3"/>
      <c r="AS5" s="3"/>
      <c r="AT5" s="3"/>
      <c r="AU5" s="3"/>
      <c r="AV5" s="3"/>
      <c r="AW5" s="3"/>
      <c r="AX5" s="3"/>
      <c r="AY5" s="3"/>
      <c r="AZ5" s="3"/>
    </row>
    <row r="6" spans="1:66" ht="24" customHeight="1">
      <c r="A6" s="231">
        <v>45291</v>
      </c>
      <c r="B6" s="232"/>
      <c r="C6" s="232"/>
      <c r="D6" s="232"/>
      <c r="E6" s="232"/>
      <c r="F6" s="232"/>
      <c r="G6" s="233"/>
      <c r="H6" s="231">
        <f>A6+13</f>
        <v>45304</v>
      </c>
      <c r="I6" s="232"/>
      <c r="J6" s="232"/>
      <c r="K6" s="232"/>
      <c r="L6" s="232"/>
      <c r="M6" s="232"/>
      <c r="N6" s="233"/>
      <c r="O6" s="112" t="s">
        <v>14</v>
      </c>
      <c r="P6" s="14" t="s">
        <v>14</v>
      </c>
      <c r="Q6" s="14" t="s">
        <v>35</v>
      </c>
      <c r="R6" s="111"/>
      <c r="S6" s="15" t="s">
        <v>36</v>
      </c>
      <c r="T6" s="14"/>
      <c r="U6" s="15" t="s">
        <v>36</v>
      </c>
      <c r="V6" s="234" t="s">
        <v>37</v>
      </c>
      <c r="W6" s="235"/>
      <c r="X6" s="229"/>
      <c r="AB6" s="3"/>
      <c r="AC6" s="3"/>
      <c r="AD6" s="3"/>
      <c r="AE6" s="3"/>
      <c r="AF6" s="3" t="s">
        <v>38</v>
      </c>
      <c r="AG6" s="3" t="s">
        <v>39</v>
      </c>
      <c r="AH6" s="3" t="s">
        <v>40</v>
      </c>
      <c r="AI6" s="3" t="s">
        <v>41</v>
      </c>
      <c r="AJ6" s="3" t="s">
        <v>42</v>
      </c>
      <c r="AK6" s="3" t="s">
        <v>43</v>
      </c>
      <c r="AL6" s="3" t="s">
        <v>171</v>
      </c>
      <c r="AM6" s="3" t="s">
        <v>45</v>
      </c>
      <c r="AN6" s="3" t="s">
        <v>46</v>
      </c>
      <c r="AO6" s="3" t="s">
        <v>47</v>
      </c>
      <c r="AP6" s="3" t="s">
        <v>172</v>
      </c>
      <c r="AQ6" s="3" t="s">
        <v>49</v>
      </c>
      <c r="AR6" s="3" t="s">
        <v>50</v>
      </c>
      <c r="AS6" s="3" t="s">
        <v>51</v>
      </c>
      <c r="AT6" s="3" t="s">
        <v>52</v>
      </c>
      <c r="AU6" s="3" t="s">
        <v>53</v>
      </c>
      <c r="AV6" s="3" t="s">
        <v>54</v>
      </c>
      <c r="AW6" s="3"/>
      <c r="AX6" s="3"/>
      <c r="AY6" s="3"/>
      <c r="AZ6" s="3"/>
      <c r="BM6" s="3" t="s">
        <v>55</v>
      </c>
      <c r="BN6" s="3" t="s">
        <v>56</v>
      </c>
    </row>
    <row r="7" spans="1:66" ht="9.75" customHeight="1">
      <c r="A7" s="17">
        <v>1</v>
      </c>
      <c r="B7" s="17">
        <v>2</v>
      </c>
      <c r="C7" s="17">
        <v>3</v>
      </c>
      <c r="D7" s="17">
        <v>4</v>
      </c>
      <c r="E7" s="17">
        <v>5</v>
      </c>
      <c r="F7" s="17">
        <v>6</v>
      </c>
      <c r="G7" s="17">
        <v>7</v>
      </c>
      <c r="H7" s="18">
        <v>8</v>
      </c>
      <c r="I7" s="17">
        <v>9</v>
      </c>
      <c r="J7" s="17">
        <v>10</v>
      </c>
      <c r="K7" s="17">
        <v>11</v>
      </c>
      <c r="L7" s="17">
        <v>12</v>
      </c>
      <c r="M7" s="17">
        <v>13</v>
      </c>
      <c r="N7" s="106">
        <v>14</v>
      </c>
      <c r="O7" s="113" t="s">
        <v>57</v>
      </c>
      <c r="P7" s="19" t="s">
        <v>58</v>
      </c>
      <c r="Q7" s="20" t="s">
        <v>59</v>
      </c>
      <c r="R7" s="113" t="s">
        <v>60</v>
      </c>
      <c r="S7" s="21" t="s">
        <v>61</v>
      </c>
      <c r="T7" s="113" t="s">
        <v>60</v>
      </c>
      <c r="U7" s="22" t="s">
        <v>61</v>
      </c>
      <c r="V7" s="236" t="s">
        <v>62</v>
      </c>
      <c r="W7" s="237"/>
      <c r="X7" s="229"/>
      <c r="AU7" s="3"/>
      <c r="AV7" s="3"/>
      <c r="AW7" s="3"/>
      <c r="AX7" s="219" t="s">
        <v>63</v>
      </c>
      <c r="AY7" s="219"/>
      <c r="AZ7" s="219"/>
      <c r="BA7" s="219"/>
      <c r="BB7" s="219"/>
      <c r="BC7" s="219"/>
      <c r="BD7" s="219"/>
      <c r="BE7" s="220" t="s">
        <v>64</v>
      </c>
      <c r="BF7" s="220"/>
      <c r="BG7" s="220"/>
      <c r="BH7" s="220"/>
      <c r="BI7" s="220"/>
      <c r="BJ7" s="220"/>
      <c r="BK7" s="220"/>
    </row>
    <row r="8" spans="1:66" ht="12" customHeight="1">
      <c r="A8" s="17" t="s">
        <v>65</v>
      </c>
      <c r="B8" s="17" t="s">
        <v>66</v>
      </c>
      <c r="C8" s="17" t="s">
        <v>67</v>
      </c>
      <c r="D8" s="17" t="s">
        <v>68</v>
      </c>
      <c r="E8" s="17" t="s">
        <v>69</v>
      </c>
      <c r="F8" s="17" t="s">
        <v>70</v>
      </c>
      <c r="G8" s="23" t="s">
        <v>71</v>
      </c>
      <c r="H8" s="17" t="s">
        <v>65</v>
      </c>
      <c r="I8" s="17" t="s">
        <v>66</v>
      </c>
      <c r="J8" s="17" t="s">
        <v>67</v>
      </c>
      <c r="K8" s="17" t="s">
        <v>68</v>
      </c>
      <c r="L8" s="17" t="s">
        <v>69</v>
      </c>
      <c r="M8" s="24" t="s">
        <v>70</v>
      </c>
      <c r="N8" s="17" t="s">
        <v>71</v>
      </c>
      <c r="O8" s="25"/>
      <c r="P8" s="26"/>
      <c r="Q8" s="26"/>
      <c r="R8" s="26"/>
      <c r="S8" s="26"/>
      <c r="T8" s="26"/>
      <c r="U8" s="26"/>
      <c r="V8" s="173"/>
      <c r="W8" s="238"/>
      <c r="X8" s="229"/>
      <c r="Y8" s="221" t="s">
        <v>72</v>
      </c>
      <c r="Z8" s="220"/>
      <c r="AA8" s="220"/>
      <c r="AC8" s="220" t="s">
        <v>73</v>
      </c>
      <c r="AD8" s="220"/>
      <c r="AE8" s="220"/>
      <c r="AF8" s="2" t="s">
        <v>74</v>
      </c>
      <c r="AG8" s="2" t="s">
        <v>75</v>
      </c>
      <c r="AH8" s="2" t="s">
        <v>76</v>
      </c>
      <c r="AI8" s="2" t="s">
        <v>77</v>
      </c>
      <c r="AJ8" s="2" t="s">
        <v>78</v>
      </c>
      <c r="AK8" s="2" t="s">
        <v>79</v>
      </c>
      <c r="AL8" s="2" t="s">
        <v>80</v>
      </c>
      <c r="AM8" s="2" t="s">
        <v>81</v>
      </c>
      <c r="AN8" s="2" t="s">
        <v>82</v>
      </c>
      <c r="AO8" s="2" t="s">
        <v>83</v>
      </c>
      <c r="AP8" s="2" t="s">
        <v>84</v>
      </c>
      <c r="AQ8" s="2" t="s">
        <v>85</v>
      </c>
      <c r="AR8" s="2" t="s">
        <v>86</v>
      </c>
      <c r="AS8" s="2" t="s">
        <v>87</v>
      </c>
      <c r="AT8" s="2" t="s">
        <v>88</v>
      </c>
      <c r="AU8" s="27" t="s">
        <v>89</v>
      </c>
      <c r="AV8" s="27" t="s">
        <v>89</v>
      </c>
      <c r="AW8" s="3"/>
      <c r="AX8" s="27" t="s">
        <v>90</v>
      </c>
      <c r="AY8" s="27" t="s">
        <v>91</v>
      </c>
      <c r="AZ8" s="27" t="s">
        <v>92</v>
      </c>
      <c r="BA8" s="27" t="s">
        <v>93</v>
      </c>
      <c r="BB8" s="27" t="s">
        <v>94</v>
      </c>
      <c r="BC8" s="27" t="s">
        <v>95</v>
      </c>
      <c r="BD8" s="27" t="s">
        <v>96</v>
      </c>
      <c r="BE8" s="27" t="s">
        <v>90</v>
      </c>
      <c r="BF8" s="27" t="s">
        <v>91</v>
      </c>
      <c r="BG8" s="27" t="s">
        <v>97</v>
      </c>
      <c r="BH8" s="27" t="s">
        <v>93</v>
      </c>
      <c r="BI8" s="27" t="s">
        <v>94</v>
      </c>
      <c r="BJ8" s="27" t="s">
        <v>95</v>
      </c>
      <c r="BK8" s="27" t="s">
        <v>96</v>
      </c>
      <c r="BM8" s="2" t="s">
        <v>74</v>
      </c>
      <c r="BN8" s="2" t="s">
        <v>99</v>
      </c>
    </row>
    <row r="9" spans="1:66" ht="12" customHeight="1">
      <c r="A9" s="28"/>
      <c r="B9" s="28"/>
      <c r="C9" s="28"/>
      <c r="D9" s="28"/>
      <c r="E9" s="28"/>
      <c r="F9" s="28"/>
      <c r="G9" s="28"/>
      <c r="H9" s="28"/>
      <c r="I9" s="28"/>
      <c r="J9" s="28"/>
      <c r="K9" s="28"/>
      <c r="L9" s="28"/>
      <c r="M9" s="28"/>
      <c r="N9" s="29"/>
      <c r="O9" s="30"/>
      <c r="P9" s="31"/>
      <c r="Q9" s="30"/>
      <c r="R9" s="32">
        <f t="shared" ref="R9:R19" si="0">ROUNDDOWN(SUM(A9:G9),0)</f>
        <v>0</v>
      </c>
      <c r="S9" s="33">
        <f t="shared" ref="S9:S19" si="1">IF(AA9=0.25, 1,IF(AA9=0.5,2,IF(AA9=0.75,3,0)))</f>
        <v>0</v>
      </c>
      <c r="T9" s="32">
        <f t="shared" ref="T9:T19" si="2">ROUNDDOWN(SUM(H9:N9),0)</f>
        <v>0</v>
      </c>
      <c r="U9" s="33">
        <f t="shared" ref="U9:U19" si="3">IF(AD9=0.25, 1,IF(AD9=0.5,2,IF(AD9=0.75,3,0)))</f>
        <v>0</v>
      </c>
      <c r="V9" s="214">
        <f>'PP25'!V9</f>
        <v>0</v>
      </c>
      <c r="W9" s="215"/>
      <c r="X9" s="229"/>
      <c r="Y9" s="114" t="s">
        <v>100</v>
      </c>
      <c r="Z9" s="34">
        <f t="shared" ref="Z9:Z19" si="4">SUM(A9:G9)</f>
        <v>0</v>
      </c>
      <c r="AA9" s="35">
        <f t="shared" ref="AA9:AA19" si="5">Z9 - R9</f>
        <v>0</v>
      </c>
      <c r="AC9" s="34">
        <f t="shared" ref="AC9:AC19" si="6">SUM(H9:N9)</f>
        <v>0</v>
      </c>
      <c r="AD9" s="35">
        <f t="shared" ref="AD9:AD19" si="7">AC9 - T9</f>
        <v>0</v>
      </c>
      <c r="AF9" s="2">
        <f>IF(($O$23=0)*AND($P$23=32), $Z$23 + $AA$23,0)</f>
        <v>0</v>
      </c>
      <c r="AG9" s="2">
        <f>IF($P$9=61, $Z$9 + $AC$9,0)</f>
        <v>0</v>
      </c>
      <c r="AH9" s="2">
        <f>IF(SUM($O$9:$P$9)=62,$Z$9 + $AC$9,0)</f>
        <v>0</v>
      </c>
      <c r="AI9" s="2">
        <f>IF(($O$9=0)*AND($P$9=64), $Z$9 + $AC$9,0)</f>
        <v>0</v>
      </c>
      <c r="AJ9" s="2">
        <f>IF($P$23=71, $Z$23 + $AA$23,0)</f>
        <v>0</v>
      </c>
      <c r="AK9" s="2">
        <f>IF($P$23=72, $Z$23 + $AA$23,0)</f>
        <v>0</v>
      </c>
      <c r="AL9" s="2">
        <f>IF($P$23=73, $Z$23 + $AA$23,0)</f>
        <v>0</v>
      </c>
      <c r="AM9" s="2">
        <f>IF($P$9=65, $Z$9 + $AC$9,0)</f>
        <v>0</v>
      </c>
      <c r="AN9" s="2">
        <f>IF($P$9=68, $Z$9 + $AC$9,0)</f>
        <v>0</v>
      </c>
      <c r="AO9" s="2">
        <f>IF($P$9=66, $Z$9 + $AC$9,0)</f>
        <v>0</v>
      </c>
      <c r="AP9" s="2">
        <f>IF($P$9=50, $Z$9 + $AC$9,0)</f>
        <v>0</v>
      </c>
      <c r="AQ9" s="2">
        <f>IF($P$23=29, $Z$23 + $AA$23,0)</f>
        <v>0</v>
      </c>
      <c r="AR9" s="2">
        <f>IF($O$9=62, $Z$9 + $AC$9,0)</f>
        <v>0</v>
      </c>
      <c r="AS9" s="2">
        <f>IF($P$9=1, $Z$9 + $AC$9,0)</f>
        <v>0</v>
      </c>
      <c r="AT9" s="2">
        <f>IF($P$9=21, $Z$9 + $AC$9,0)</f>
        <v>0</v>
      </c>
      <c r="AU9" s="2">
        <f>IF($P$9=17, $Z$9 + $AC$9,0)</f>
        <v>0</v>
      </c>
      <c r="AV9" s="27">
        <f>IF(($P$9=17),O9+P9+Q9,0)</f>
        <v>0</v>
      </c>
      <c r="AW9" s="3"/>
      <c r="AX9" s="27">
        <f t="shared" ref="AX9:AX19" si="8">IF((P9=17),0,A9)</f>
        <v>0</v>
      </c>
      <c r="AY9" s="27">
        <f t="shared" ref="AY9:AY19" si="9">IF((P9=17),0,B9)</f>
        <v>0</v>
      </c>
      <c r="AZ9" s="27">
        <f t="shared" ref="AZ9:AZ19" si="10">IF((P9=17),0,C9)</f>
        <v>0</v>
      </c>
      <c r="BA9" s="27">
        <f t="shared" ref="BA9:BA19" si="11">IF((P9=17),0,D9)</f>
        <v>0</v>
      </c>
      <c r="BB9" s="27">
        <f t="shared" ref="BB9:BB19" si="12">IF((P9=17),0,E9)</f>
        <v>0</v>
      </c>
      <c r="BC9" s="27">
        <f t="shared" ref="BC9:BC19" si="13">IF((P9=17),0,F9)</f>
        <v>0</v>
      </c>
      <c r="BD9" s="27">
        <f t="shared" ref="BD9:BD19" si="14">IF((P9=17),0,G9)</f>
        <v>0</v>
      </c>
      <c r="BE9" s="27">
        <f t="shared" ref="BE9:BE19" si="15">IF((P9=17),0,H9)</f>
        <v>0</v>
      </c>
      <c r="BF9" s="27">
        <f t="shared" ref="BF9:BF19" si="16">IF((P9=17),0,I9)</f>
        <v>0</v>
      </c>
      <c r="BG9" s="27">
        <f t="shared" ref="BG9:BG19" si="17">IF((P9=17),0,J9)</f>
        <v>0</v>
      </c>
      <c r="BH9" s="27">
        <f t="shared" ref="BH9:BH19" si="18">IF((P9=17),0,K9)</f>
        <v>0</v>
      </c>
      <c r="BI9" s="27">
        <f t="shared" ref="BI9:BI19" si="19">IF((P9=17),0,L9)</f>
        <v>0</v>
      </c>
      <c r="BJ9" s="27">
        <f t="shared" ref="BJ9:BJ19" si="20">IF((P9=17),0,M9)</f>
        <v>0</v>
      </c>
      <c r="BK9" s="27">
        <f t="shared" ref="BK9:BK19" si="21">IF((P9=17),0,N9)</f>
        <v>0</v>
      </c>
      <c r="BM9" s="2">
        <f>IF(($O$23=78)*AND($P$23=32), $Z$23 + $AA$23,0)</f>
        <v>0</v>
      </c>
      <c r="BN9" s="2">
        <f>IF(($O$9=78)*AND($P$9=64), $Z$9 + $AC$9,0)</f>
        <v>0</v>
      </c>
    </row>
    <row r="10" spans="1:66" ht="12" customHeight="1">
      <c r="A10" s="28"/>
      <c r="B10" s="28"/>
      <c r="C10" s="28"/>
      <c r="D10" s="28"/>
      <c r="E10" s="28"/>
      <c r="F10" s="28"/>
      <c r="G10" s="28"/>
      <c r="H10" s="28"/>
      <c r="I10" s="28"/>
      <c r="J10" s="28"/>
      <c r="K10" s="28"/>
      <c r="L10" s="28"/>
      <c r="M10" s="28"/>
      <c r="N10" s="28"/>
      <c r="O10" s="30"/>
      <c r="P10" s="31"/>
      <c r="Q10" s="30"/>
      <c r="R10" s="32">
        <f t="shared" si="0"/>
        <v>0</v>
      </c>
      <c r="S10" s="33">
        <f t="shared" si="1"/>
        <v>0</v>
      </c>
      <c r="T10" s="32">
        <f t="shared" si="2"/>
        <v>0</v>
      </c>
      <c r="U10" s="33">
        <f t="shared" si="3"/>
        <v>0</v>
      </c>
      <c r="V10" s="214">
        <f>'PP25'!V10</f>
        <v>0</v>
      </c>
      <c r="W10" s="215"/>
      <c r="X10" s="229"/>
      <c r="Y10" s="114" t="s">
        <v>101</v>
      </c>
      <c r="Z10" s="34">
        <f t="shared" si="4"/>
        <v>0</v>
      </c>
      <c r="AA10" s="35">
        <f t="shared" si="5"/>
        <v>0</v>
      </c>
      <c r="AC10" s="34">
        <f t="shared" si="6"/>
        <v>0</v>
      </c>
      <c r="AD10" s="35">
        <f t="shared" si="7"/>
        <v>0</v>
      </c>
      <c r="AF10" s="2">
        <f>IF(($O$24=0)*AND($P$24=32), $Z$24 + $AA$24,0)</f>
        <v>0</v>
      </c>
      <c r="AG10" s="2">
        <f>IF($P$10=61, $Z$10 + $AC$10,0)</f>
        <v>0</v>
      </c>
      <c r="AH10" s="2">
        <f>IF(SUM($O$10:$P$10)=62,$Z$10 + $AC$10,0)</f>
        <v>0</v>
      </c>
      <c r="AI10" s="2">
        <f>IF(($O$10=0)*AND($P$10=64), $Z$10 + $AC$10,0)</f>
        <v>0</v>
      </c>
      <c r="AJ10" s="2">
        <f>IF($P$24=71, $Z$24 + $AA$24,0)</f>
        <v>0</v>
      </c>
      <c r="AK10" s="2">
        <f>IF($P$24=72, $Z$24 + $AA$24,0)</f>
        <v>0</v>
      </c>
      <c r="AL10" s="2">
        <f>IF($P$24=73, $Z$24 + $AA$24,0)</f>
        <v>0</v>
      </c>
      <c r="AM10" s="2">
        <f>IF($P$10=65, $Z$10 + $AC$10,0)</f>
        <v>0</v>
      </c>
      <c r="AN10" s="2">
        <f>IF($P$10=68, $Z$10 + $AC$10,0)</f>
        <v>0</v>
      </c>
      <c r="AO10" s="2">
        <f>IF($P$10=66, $Z$10 + $AC$10,0)</f>
        <v>0</v>
      </c>
      <c r="AP10" s="2">
        <f>IF($P$10=50, $Z$10 + $AC$10,0)</f>
        <v>0</v>
      </c>
      <c r="AQ10" s="2">
        <f>IF($P$24=29, $Z$24 + $AA$24,0)</f>
        <v>0</v>
      </c>
      <c r="AR10" s="2">
        <f>IF($O$10=62, $Z$10 + $AC$10,0)</f>
        <v>0</v>
      </c>
      <c r="AS10" s="2">
        <f>IF($P$10=1, $Z$10 + $AC$10,0)</f>
        <v>0</v>
      </c>
      <c r="AT10" s="2">
        <f>IF($P$10=21, $Z$10 + $AC$10,0)</f>
        <v>0</v>
      </c>
      <c r="AU10" s="2">
        <f>IF($P$10=17, $Z$10 + $AC$10,0)</f>
        <v>0</v>
      </c>
      <c r="AV10" s="27">
        <f>IF(($P$10=17),O10+P10+Q10,0)</f>
        <v>0</v>
      </c>
      <c r="AW10" s="3"/>
      <c r="AX10" s="27">
        <f t="shared" si="8"/>
        <v>0</v>
      </c>
      <c r="AY10" s="27">
        <f t="shared" si="9"/>
        <v>0</v>
      </c>
      <c r="AZ10" s="27">
        <f t="shared" si="10"/>
        <v>0</v>
      </c>
      <c r="BA10" s="27">
        <f t="shared" si="11"/>
        <v>0</v>
      </c>
      <c r="BB10" s="27">
        <f t="shared" si="12"/>
        <v>0</v>
      </c>
      <c r="BC10" s="27">
        <f t="shared" si="13"/>
        <v>0</v>
      </c>
      <c r="BD10" s="27">
        <f t="shared" si="14"/>
        <v>0</v>
      </c>
      <c r="BE10" s="27">
        <f t="shared" si="15"/>
        <v>0</v>
      </c>
      <c r="BF10" s="27">
        <f t="shared" si="16"/>
        <v>0</v>
      </c>
      <c r="BG10" s="27">
        <f t="shared" si="17"/>
        <v>0</v>
      </c>
      <c r="BH10" s="27">
        <f t="shared" si="18"/>
        <v>0</v>
      </c>
      <c r="BI10" s="27">
        <f t="shared" si="19"/>
        <v>0</v>
      </c>
      <c r="BJ10" s="27">
        <f t="shared" si="20"/>
        <v>0</v>
      </c>
      <c r="BK10" s="27">
        <f t="shared" si="21"/>
        <v>0</v>
      </c>
      <c r="BM10" s="2">
        <f>IF(($O$24=78)*AND($P$24=32), $Z$24 + $AA$24,0)</f>
        <v>0</v>
      </c>
      <c r="BN10" s="2">
        <f>IF(($O$10=78)*AND($P$10=64), $Z$10 + $AC$10,0)</f>
        <v>0</v>
      </c>
    </row>
    <row r="11" spans="1:66" ht="12" customHeight="1">
      <c r="A11" s="28" t="s">
        <v>14</v>
      </c>
      <c r="B11" s="28" t="s">
        <v>14</v>
      </c>
      <c r="C11" s="28"/>
      <c r="D11" s="28"/>
      <c r="E11" s="28" t="s">
        <v>14</v>
      </c>
      <c r="F11" s="28" t="s">
        <v>14</v>
      </c>
      <c r="G11" s="36" t="s">
        <v>14</v>
      </c>
      <c r="H11" s="28"/>
      <c r="I11" s="28" t="s">
        <v>14</v>
      </c>
      <c r="J11" s="28"/>
      <c r="K11" s="28"/>
      <c r="L11" s="28"/>
      <c r="M11" s="28"/>
      <c r="N11" s="36"/>
      <c r="O11" s="30"/>
      <c r="P11" s="31"/>
      <c r="Q11" s="30"/>
      <c r="R11" s="32">
        <f t="shared" si="0"/>
        <v>0</v>
      </c>
      <c r="S11" s="33">
        <f t="shared" si="1"/>
        <v>0</v>
      </c>
      <c r="T11" s="32">
        <f t="shared" si="2"/>
        <v>0</v>
      </c>
      <c r="U11" s="33">
        <f t="shared" si="3"/>
        <v>0</v>
      </c>
      <c r="V11" s="214">
        <f>'PP25'!V11</f>
        <v>0</v>
      </c>
      <c r="W11" s="215"/>
      <c r="X11" s="229"/>
      <c r="Y11" s="114" t="s">
        <v>102</v>
      </c>
      <c r="Z11" s="34">
        <f t="shared" si="4"/>
        <v>0</v>
      </c>
      <c r="AA11" s="35">
        <f t="shared" si="5"/>
        <v>0</v>
      </c>
      <c r="AC11" s="34">
        <f t="shared" si="6"/>
        <v>0</v>
      </c>
      <c r="AD11" s="35">
        <f t="shared" si="7"/>
        <v>0</v>
      </c>
      <c r="AF11" s="2">
        <f>IF(($O$25=0)*AND($P$25=32), $Z$25 + $AA$25,0)</f>
        <v>0</v>
      </c>
      <c r="AG11" s="2">
        <f>IF($P$11=61, $Z$11 + $AC$11,0)</f>
        <v>0</v>
      </c>
      <c r="AH11" s="2">
        <f>IF(SUM($O$11:$P$11)=62,$Z$11 + $AC$11,0)</f>
        <v>0</v>
      </c>
      <c r="AI11" s="2">
        <f>IF(($O$11=0)*AND($P$11=64), $Z$11 + $AC$11,0)</f>
        <v>0</v>
      </c>
      <c r="AJ11" s="2">
        <f>IF($P$25=71, $Z$25 + $AA$25,0)</f>
        <v>0</v>
      </c>
      <c r="AK11" s="2">
        <f>IF($P$25=72, $Z$25 + $AA$25,0)</f>
        <v>0</v>
      </c>
      <c r="AL11" s="2">
        <f>IF($P$25=73, $Z$25 + $AA$25,0)</f>
        <v>0</v>
      </c>
      <c r="AM11" s="2">
        <f>IF($P$11=65, $Z$11 + $AC$11,0)</f>
        <v>0</v>
      </c>
      <c r="AN11" s="2">
        <f>IF($P$11=68, $Z$11 + $AC$11,0)</f>
        <v>0</v>
      </c>
      <c r="AO11" s="2">
        <f>IF($P$11=66, $Z$11 + $AC$11,0)</f>
        <v>0</v>
      </c>
      <c r="AP11" s="2">
        <f>IF($P$11=50, $Z$11 + $AC$11,0)</f>
        <v>0</v>
      </c>
      <c r="AQ11" s="2">
        <f>IF($P$25=29, $Z$25 + $AA$25,0)</f>
        <v>0</v>
      </c>
      <c r="AR11" s="2">
        <f>IF($O$11=62, $Z$11 + $AC$11,0)</f>
        <v>0</v>
      </c>
      <c r="AS11" s="2">
        <f>IF($P$11=1, $Z$11 + $AC$11,0)</f>
        <v>0</v>
      </c>
      <c r="AT11" s="2">
        <f>IF($P$11=21, $Z$11 + $AC$11,0)</f>
        <v>0</v>
      </c>
      <c r="AU11" s="2">
        <f>IF($P$11=17, $Z$11 + $AC$11,0)</f>
        <v>0</v>
      </c>
      <c r="AV11" s="27">
        <f>IF(($P$11=17),O11+P11+Q11,0)</f>
        <v>0</v>
      </c>
      <c r="AW11" s="3"/>
      <c r="AX11" s="27" t="str">
        <f t="shared" si="8"/>
        <v xml:space="preserve"> </v>
      </c>
      <c r="AY11" s="27" t="str">
        <f t="shared" si="9"/>
        <v xml:space="preserve"> </v>
      </c>
      <c r="AZ11" s="27">
        <f t="shared" si="10"/>
        <v>0</v>
      </c>
      <c r="BA11" s="27">
        <f t="shared" si="11"/>
        <v>0</v>
      </c>
      <c r="BB11" s="27" t="str">
        <f t="shared" si="12"/>
        <v xml:space="preserve"> </v>
      </c>
      <c r="BC11" s="27" t="str">
        <f t="shared" si="13"/>
        <v xml:space="preserve"> </v>
      </c>
      <c r="BD11" s="27" t="str">
        <f t="shared" si="14"/>
        <v xml:space="preserve"> </v>
      </c>
      <c r="BE11" s="27">
        <f t="shared" si="15"/>
        <v>0</v>
      </c>
      <c r="BF11" s="27" t="str">
        <f t="shared" si="16"/>
        <v xml:space="preserve"> </v>
      </c>
      <c r="BG11" s="27">
        <f t="shared" si="17"/>
        <v>0</v>
      </c>
      <c r="BH11" s="27">
        <f t="shared" si="18"/>
        <v>0</v>
      </c>
      <c r="BI11" s="27">
        <f t="shared" si="19"/>
        <v>0</v>
      </c>
      <c r="BJ11" s="27">
        <f t="shared" si="20"/>
        <v>0</v>
      </c>
      <c r="BK11" s="27">
        <f t="shared" si="21"/>
        <v>0</v>
      </c>
      <c r="BM11" s="2">
        <f>IF(($O$25=78)*AND($P$25=32), $Z$25 + $AA$25,0)</f>
        <v>0</v>
      </c>
      <c r="BN11" s="2">
        <f>IF(($O$11=78)*AND($P$11=64), $Z$11 + $AC$11,0)</f>
        <v>0</v>
      </c>
    </row>
    <row r="12" spans="1:66" ht="12" customHeight="1">
      <c r="A12" s="28" t="s">
        <v>14</v>
      </c>
      <c r="B12" s="28" t="s">
        <v>14</v>
      </c>
      <c r="C12" s="28" t="s">
        <v>14</v>
      </c>
      <c r="D12" s="28"/>
      <c r="E12" s="28"/>
      <c r="F12" s="28"/>
      <c r="G12" s="36"/>
      <c r="H12" s="28"/>
      <c r="I12" s="28"/>
      <c r="J12" s="28"/>
      <c r="K12" s="28"/>
      <c r="L12" s="28"/>
      <c r="M12" s="28"/>
      <c r="N12" s="36"/>
      <c r="O12" s="30"/>
      <c r="P12" s="31"/>
      <c r="Q12" s="30"/>
      <c r="R12" s="32">
        <f t="shared" si="0"/>
        <v>0</v>
      </c>
      <c r="S12" s="33">
        <f t="shared" si="1"/>
        <v>0</v>
      </c>
      <c r="T12" s="32">
        <f t="shared" si="2"/>
        <v>0</v>
      </c>
      <c r="U12" s="33">
        <f t="shared" si="3"/>
        <v>0</v>
      </c>
      <c r="V12" s="214">
        <f>'PP25'!V12</f>
        <v>0</v>
      </c>
      <c r="W12" s="215"/>
      <c r="X12" s="229"/>
      <c r="Y12" s="114" t="s">
        <v>103</v>
      </c>
      <c r="Z12" s="34">
        <f t="shared" si="4"/>
        <v>0</v>
      </c>
      <c r="AA12" s="35">
        <f t="shared" si="5"/>
        <v>0</v>
      </c>
      <c r="AC12" s="34">
        <f t="shared" si="6"/>
        <v>0</v>
      </c>
      <c r="AD12" s="35">
        <f t="shared" si="7"/>
        <v>0</v>
      </c>
      <c r="AG12" s="2">
        <f>IF($P$12=61, $Z$12 + $AC$12,0)</f>
        <v>0</v>
      </c>
      <c r="AH12" s="2">
        <f>IF(SUM($O$12:$P$12)=62,$Z$12 + $AC$12,0)</f>
        <v>0</v>
      </c>
      <c r="AI12" s="2">
        <f>IF(($O$12=0)*AND($P$12=64), $Z$12 + $AC$12,0)</f>
        <v>0</v>
      </c>
      <c r="AM12" s="2">
        <f>IF($P$12=65, $Z$12 + $AC$12,0)</f>
        <v>0</v>
      </c>
      <c r="AN12" s="2">
        <f>IF($P$12=68, $Z$12 + $AC$12,0)</f>
        <v>0</v>
      </c>
      <c r="AO12" s="2">
        <f>IF($P$12=66, $Z$12 + $AC$12,0)</f>
        <v>0</v>
      </c>
      <c r="AP12" s="2">
        <f>IF($P$12=50, $Z$12 + $AC$12,0)</f>
        <v>0</v>
      </c>
      <c r="AR12" s="2">
        <f>IF($O$12=62, $Z$12 + $AC$12,0)</f>
        <v>0</v>
      </c>
      <c r="AS12" s="2">
        <f>IF($P$12=1, $Z$12 + $AC$12,0)</f>
        <v>0</v>
      </c>
      <c r="AT12" s="2">
        <f>IF($P$12=21, $Z$12 + $AC$12,0)</f>
        <v>0</v>
      </c>
      <c r="AU12" s="2">
        <f>IF($P$12=17, $Z$12 + $AC$12,0)</f>
        <v>0</v>
      </c>
      <c r="AV12" s="27">
        <f>IF(($P$12=17),O12+P12+Q12,0)</f>
        <v>0</v>
      </c>
      <c r="AW12" s="3"/>
      <c r="AX12" s="27" t="str">
        <f t="shared" si="8"/>
        <v xml:space="preserve"> </v>
      </c>
      <c r="AY12" s="27" t="str">
        <f t="shared" si="9"/>
        <v xml:space="preserve"> </v>
      </c>
      <c r="AZ12" s="27" t="str">
        <f t="shared" si="10"/>
        <v xml:space="preserve"> </v>
      </c>
      <c r="BA12" s="27">
        <f t="shared" si="11"/>
        <v>0</v>
      </c>
      <c r="BB12" s="27">
        <f t="shared" si="12"/>
        <v>0</v>
      </c>
      <c r="BC12" s="27">
        <f t="shared" si="13"/>
        <v>0</v>
      </c>
      <c r="BD12" s="27">
        <f t="shared" si="14"/>
        <v>0</v>
      </c>
      <c r="BE12" s="27">
        <f t="shared" si="15"/>
        <v>0</v>
      </c>
      <c r="BF12" s="27">
        <f t="shared" si="16"/>
        <v>0</v>
      </c>
      <c r="BG12" s="27">
        <f t="shared" si="17"/>
        <v>0</v>
      </c>
      <c r="BH12" s="27">
        <f t="shared" si="18"/>
        <v>0</v>
      </c>
      <c r="BI12" s="27">
        <f t="shared" si="19"/>
        <v>0</v>
      </c>
      <c r="BJ12" s="27">
        <f t="shared" si="20"/>
        <v>0</v>
      </c>
      <c r="BK12" s="27">
        <f t="shared" si="21"/>
        <v>0</v>
      </c>
      <c r="BN12" s="2">
        <f>IF(($O$12=78)*AND($P$12=64), $Z$12 + $AC$12,0)</f>
        <v>0</v>
      </c>
    </row>
    <row r="13" spans="1:66" ht="12" customHeight="1">
      <c r="A13" s="28" t="s">
        <v>14</v>
      </c>
      <c r="B13" s="28"/>
      <c r="C13" s="28"/>
      <c r="D13" s="28"/>
      <c r="E13" s="28"/>
      <c r="F13" s="28"/>
      <c r="G13" s="36"/>
      <c r="H13" s="28"/>
      <c r="I13" s="28" t="s">
        <v>14</v>
      </c>
      <c r="J13" s="28"/>
      <c r="K13" s="28"/>
      <c r="L13" s="28"/>
      <c r="M13" s="28"/>
      <c r="N13" s="36"/>
      <c r="O13" s="30"/>
      <c r="P13" s="31"/>
      <c r="Q13" s="30"/>
      <c r="R13" s="32">
        <f t="shared" si="0"/>
        <v>0</v>
      </c>
      <c r="S13" s="33">
        <f t="shared" si="1"/>
        <v>0</v>
      </c>
      <c r="T13" s="32">
        <f t="shared" si="2"/>
        <v>0</v>
      </c>
      <c r="U13" s="33">
        <f t="shared" si="3"/>
        <v>0</v>
      </c>
      <c r="V13" s="214">
        <f>'PP25'!V13</f>
        <v>0</v>
      </c>
      <c r="W13" s="215"/>
      <c r="X13" s="229"/>
      <c r="Y13" s="114" t="s">
        <v>104</v>
      </c>
      <c r="Z13" s="34">
        <f t="shared" si="4"/>
        <v>0</v>
      </c>
      <c r="AA13" s="35">
        <f t="shared" si="5"/>
        <v>0</v>
      </c>
      <c r="AC13" s="34">
        <f t="shared" si="6"/>
        <v>0</v>
      </c>
      <c r="AD13" s="35">
        <f t="shared" si="7"/>
        <v>0</v>
      </c>
      <c r="AG13" s="2">
        <f>IF($P$13=61, $Z$13 + $AC$13,0)</f>
        <v>0</v>
      </c>
      <c r="AH13" s="2">
        <f>IF(SUM($O$13:$P$13)=62,$Z$13 + $AC$13,0)</f>
        <v>0</v>
      </c>
      <c r="AI13" s="2">
        <f>IF(($O$13=0)*AND($P$13=64), $Z$13 + $AC$13,0)</f>
        <v>0</v>
      </c>
      <c r="AM13" s="2">
        <f>IF($P$13=65, $Z$13 + $AC$13,0)</f>
        <v>0</v>
      </c>
      <c r="AN13" s="2">
        <f>IF($P$13=68, $Z$13 + $AC$13,0)</f>
        <v>0</v>
      </c>
      <c r="AO13" s="2">
        <f>IF($P$13=66, $Z$13 + $AC$13,0)</f>
        <v>0</v>
      </c>
      <c r="AP13" s="2">
        <f>IF($P$13=50, $Z$13 + $AC$13,0)</f>
        <v>0</v>
      </c>
      <c r="AR13" s="2">
        <f>IF($O$13=62, $Z$13 + $AC$13,0)</f>
        <v>0</v>
      </c>
      <c r="AS13" s="2">
        <f>IF($P$13=1, $Z$13 + $AC$13,0)</f>
        <v>0</v>
      </c>
      <c r="AT13" s="2">
        <f>IF($P$13=21, $Z$13 + $AC$13,0)</f>
        <v>0</v>
      </c>
      <c r="AU13" s="2">
        <f>IF($P$13=17, $Z$13 + $AC$13,0)</f>
        <v>0</v>
      </c>
      <c r="AV13" s="27">
        <f>IF(($P$13=17),O13+P13+Q13,0)</f>
        <v>0</v>
      </c>
      <c r="AW13" s="3"/>
      <c r="AX13" s="27" t="str">
        <f t="shared" si="8"/>
        <v xml:space="preserve"> </v>
      </c>
      <c r="AY13" s="27">
        <f t="shared" si="9"/>
        <v>0</v>
      </c>
      <c r="AZ13" s="27">
        <f t="shared" si="10"/>
        <v>0</v>
      </c>
      <c r="BA13" s="27">
        <f t="shared" si="11"/>
        <v>0</v>
      </c>
      <c r="BB13" s="27">
        <f t="shared" si="12"/>
        <v>0</v>
      </c>
      <c r="BC13" s="27">
        <f t="shared" si="13"/>
        <v>0</v>
      </c>
      <c r="BD13" s="27">
        <f t="shared" si="14"/>
        <v>0</v>
      </c>
      <c r="BE13" s="27">
        <f t="shared" si="15"/>
        <v>0</v>
      </c>
      <c r="BF13" s="27" t="str">
        <f t="shared" si="16"/>
        <v xml:space="preserve"> </v>
      </c>
      <c r="BG13" s="27">
        <f t="shared" si="17"/>
        <v>0</v>
      </c>
      <c r="BH13" s="27">
        <f t="shared" si="18"/>
        <v>0</v>
      </c>
      <c r="BI13" s="27">
        <f t="shared" si="19"/>
        <v>0</v>
      </c>
      <c r="BJ13" s="27">
        <f t="shared" si="20"/>
        <v>0</v>
      </c>
      <c r="BK13" s="27">
        <f t="shared" si="21"/>
        <v>0</v>
      </c>
      <c r="BN13" s="2">
        <f>IF(($O$13=78)*AND($P$13=64), $Z$13 + $AC$13,0)</f>
        <v>0</v>
      </c>
    </row>
    <row r="14" spans="1:66" ht="12" customHeight="1">
      <c r="A14" s="28" t="s">
        <v>14</v>
      </c>
      <c r="B14" s="28"/>
      <c r="C14" s="28"/>
      <c r="D14" s="28"/>
      <c r="E14" s="28"/>
      <c r="F14" s="28"/>
      <c r="G14" s="36"/>
      <c r="H14" s="28"/>
      <c r="I14" s="28"/>
      <c r="J14" s="28"/>
      <c r="K14" s="28"/>
      <c r="L14" s="28"/>
      <c r="M14" s="28"/>
      <c r="N14" s="36"/>
      <c r="O14" s="30"/>
      <c r="P14" s="31"/>
      <c r="Q14" s="30"/>
      <c r="R14" s="32">
        <f t="shared" si="0"/>
        <v>0</v>
      </c>
      <c r="S14" s="33">
        <f t="shared" si="1"/>
        <v>0</v>
      </c>
      <c r="T14" s="32">
        <f t="shared" si="2"/>
        <v>0</v>
      </c>
      <c r="U14" s="33">
        <f t="shared" si="3"/>
        <v>0</v>
      </c>
      <c r="V14" s="214">
        <f>'PP25'!V14</f>
        <v>0</v>
      </c>
      <c r="W14" s="215"/>
      <c r="X14" s="229"/>
      <c r="Y14" s="114" t="s">
        <v>105</v>
      </c>
      <c r="Z14" s="34">
        <f t="shared" si="4"/>
        <v>0</v>
      </c>
      <c r="AA14" s="35">
        <f t="shared" si="5"/>
        <v>0</v>
      </c>
      <c r="AC14" s="34">
        <f t="shared" si="6"/>
        <v>0</v>
      </c>
      <c r="AD14" s="35">
        <f t="shared" si="7"/>
        <v>0</v>
      </c>
      <c r="AG14" s="2">
        <f>IF($P$14=61, $Z$14+ $AC$14,0)</f>
        <v>0</v>
      </c>
      <c r="AH14" s="2">
        <f>IF(SUM($O$14:$P$14)=62,$Z$14 + $AC$14,0)</f>
        <v>0</v>
      </c>
      <c r="AI14" s="2">
        <f>IF(($O$14=0)*AND($P$14=64), $Z$14 + $AC$14,0)</f>
        <v>0</v>
      </c>
      <c r="AM14" s="2">
        <f>IF($P$14=65, $Z$14+ $AC$14,0)</f>
        <v>0</v>
      </c>
      <c r="AN14" s="2">
        <f>IF($P$14=68, $Z$14+ $AC$14,0)</f>
        <v>0</v>
      </c>
      <c r="AO14" s="2">
        <f>IF($P$14=66, $Z$14+ $AC$14,0)</f>
        <v>0</v>
      </c>
      <c r="AP14" s="2">
        <f>IF($P$14=50, $Z$14+ $AC$14,0)</f>
        <v>0</v>
      </c>
      <c r="AR14" s="2">
        <f>IF($O$14=62, $Z$14+ $AC$14,0)</f>
        <v>0</v>
      </c>
      <c r="AS14" s="2">
        <f>IF($P$14=1, $Z$14+ $AC$14,0)</f>
        <v>0</v>
      </c>
      <c r="AT14" s="2">
        <f>IF($P$14=21, $Z$14+ $AC$14,0)</f>
        <v>0</v>
      </c>
      <c r="AU14" s="2">
        <f>IF($P$14=17, $Z$14 + $AC$14,0)</f>
        <v>0</v>
      </c>
      <c r="AV14" s="27">
        <f>IF(($P$14=17),O14+P14+Q14,0)</f>
        <v>0</v>
      </c>
      <c r="AW14" s="3"/>
      <c r="AX14" s="27" t="str">
        <f t="shared" si="8"/>
        <v xml:space="preserve"> </v>
      </c>
      <c r="AY14" s="27">
        <f t="shared" si="9"/>
        <v>0</v>
      </c>
      <c r="AZ14" s="27">
        <f t="shared" si="10"/>
        <v>0</v>
      </c>
      <c r="BA14" s="27">
        <f t="shared" si="11"/>
        <v>0</v>
      </c>
      <c r="BB14" s="27">
        <f t="shared" si="12"/>
        <v>0</v>
      </c>
      <c r="BC14" s="27">
        <f t="shared" si="13"/>
        <v>0</v>
      </c>
      <c r="BD14" s="27">
        <f t="shared" si="14"/>
        <v>0</v>
      </c>
      <c r="BE14" s="27">
        <f t="shared" si="15"/>
        <v>0</v>
      </c>
      <c r="BF14" s="27">
        <f t="shared" si="16"/>
        <v>0</v>
      </c>
      <c r="BG14" s="27">
        <f t="shared" si="17"/>
        <v>0</v>
      </c>
      <c r="BH14" s="27">
        <f t="shared" si="18"/>
        <v>0</v>
      </c>
      <c r="BI14" s="27">
        <f t="shared" si="19"/>
        <v>0</v>
      </c>
      <c r="BJ14" s="27">
        <f t="shared" si="20"/>
        <v>0</v>
      </c>
      <c r="BK14" s="27">
        <f t="shared" si="21"/>
        <v>0</v>
      </c>
      <c r="BN14" s="2">
        <f>IF(($O$14=78)*AND($P$14=64), $Z$14 + $AC$14,0)</f>
        <v>0</v>
      </c>
    </row>
    <row r="15" spans="1:66" ht="12" customHeight="1">
      <c r="A15" s="28" t="s">
        <v>14</v>
      </c>
      <c r="B15" s="28"/>
      <c r="C15" s="28"/>
      <c r="D15" s="28"/>
      <c r="E15" s="28"/>
      <c r="F15" s="28"/>
      <c r="G15" s="36"/>
      <c r="H15" s="28"/>
      <c r="I15" s="28"/>
      <c r="J15" s="28"/>
      <c r="K15" s="28"/>
      <c r="L15" s="28"/>
      <c r="M15" s="28"/>
      <c r="N15" s="36"/>
      <c r="O15" s="30"/>
      <c r="P15" s="31"/>
      <c r="Q15" s="30"/>
      <c r="R15" s="32">
        <f t="shared" si="0"/>
        <v>0</v>
      </c>
      <c r="S15" s="33">
        <f t="shared" si="1"/>
        <v>0</v>
      </c>
      <c r="T15" s="32">
        <f t="shared" si="2"/>
        <v>0</v>
      </c>
      <c r="U15" s="33">
        <f t="shared" si="3"/>
        <v>0</v>
      </c>
      <c r="V15" s="214">
        <f>'PP25'!V15</f>
        <v>0</v>
      </c>
      <c r="W15" s="215"/>
      <c r="X15" s="229"/>
      <c r="Y15" s="114" t="s">
        <v>106</v>
      </c>
      <c r="Z15" s="34">
        <f t="shared" si="4"/>
        <v>0</v>
      </c>
      <c r="AA15" s="35">
        <f t="shared" si="5"/>
        <v>0</v>
      </c>
      <c r="AC15" s="34">
        <f t="shared" si="6"/>
        <v>0</v>
      </c>
      <c r="AD15" s="35">
        <f t="shared" si="7"/>
        <v>0</v>
      </c>
      <c r="AG15" s="2">
        <f>IF($P$15=61, $Z$15+ $AC$15,0)</f>
        <v>0</v>
      </c>
      <c r="AH15" s="2">
        <f>IF(SUM($O$15:$P$15)=62,$Z$15 + $AC$15,0)</f>
        <v>0</v>
      </c>
      <c r="AI15" s="2">
        <f>IF(($O$15=0)*AND($P$15=64), $Z$15 + $AC$15,0)</f>
        <v>0</v>
      </c>
      <c r="AM15" s="2">
        <f>IF($P$15=65, $Z$15+ $AC$15,0)</f>
        <v>0</v>
      </c>
      <c r="AN15" s="2">
        <f>IF($P$15=68, $Z$15+ $AC$15,0)</f>
        <v>0</v>
      </c>
      <c r="AO15" s="2">
        <f>IF($P$15=66, $Z$15+ $AC$15,0)</f>
        <v>0</v>
      </c>
      <c r="AP15" s="2">
        <f>IF($P$15=50, $Z$15+ $AC$15,0)</f>
        <v>0</v>
      </c>
      <c r="AR15" s="2">
        <f>IF($O$15=62, $Z$15+ $AC$15,0)</f>
        <v>0</v>
      </c>
      <c r="AS15" s="2">
        <f>IF($P$15=1, $Z$15+ $AC$15,0)</f>
        <v>0</v>
      </c>
      <c r="AT15" s="2">
        <f>IF($P$15=21, $Z$15+ $AC$15,0)</f>
        <v>0</v>
      </c>
      <c r="AU15" s="2">
        <f>IF($P$15=17, $Z$15 + $AC$15,0)</f>
        <v>0</v>
      </c>
      <c r="AV15" s="27">
        <f>IF(($P$15=17),O15+P15+Q15,0)</f>
        <v>0</v>
      </c>
      <c r="AW15" s="3"/>
      <c r="AX15" s="27" t="str">
        <f t="shared" si="8"/>
        <v xml:space="preserve"> </v>
      </c>
      <c r="AY15" s="27">
        <f t="shared" si="9"/>
        <v>0</v>
      </c>
      <c r="AZ15" s="27">
        <f t="shared" si="10"/>
        <v>0</v>
      </c>
      <c r="BA15" s="27">
        <f t="shared" si="11"/>
        <v>0</v>
      </c>
      <c r="BB15" s="27">
        <f t="shared" si="12"/>
        <v>0</v>
      </c>
      <c r="BC15" s="27">
        <f t="shared" si="13"/>
        <v>0</v>
      </c>
      <c r="BD15" s="27">
        <f t="shared" si="14"/>
        <v>0</v>
      </c>
      <c r="BE15" s="27">
        <f t="shared" si="15"/>
        <v>0</v>
      </c>
      <c r="BF15" s="27">
        <f t="shared" si="16"/>
        <v>0</v>
      </c>
      <c r="BG15" s="27">
        <f t="shared" si="17"/>
        <v>0</v>
      </c>
      <c r="BH15" s="27">
        <f t="shared" si="18"/>
        <v>0</v>
      </c>
      <c r="BI15" s="27">
        <f t="shared" si="19"/>
        <v>0</v>
      </c>
      <c r="BJ15" s="27">
        <f t="shared" si="20"/>
        <v>0</v>
      </c>
      <c r="BK15" s="27">
        <f t="shared" si="21"/>
        <v>0</v>
      </c>
      <c r="BN15" s="2">
        <f>IF(($O$15=78)*AND($P$15=64), $Z$15 + $AC$15,0)</f>
        <v>0</v>
      </c>
    </row>
    <row r="16" spans="1:66" ht="12" customHeight="1">
      <c r="A16" s="28" t="s">
        <v>14</v>
      </c>
      <c r="B16" s="28"/>
      <c r="C16" s="28"/>
      <c r="D16" s="28"/>
      <c r="E16" s="28"/>
      <c r="F16" s="28"/>
      <c r="G16" s="36"/>
      <c r="H16" s="28"/>
      <c r="I16" s="28"/>
      <c r="J16" s="28"/>
      <c r="K16" s="28"/>
      <c r="L16" s="28"/>
      <c r="M16" s="28"/>
      <c r="N16" s="36"/>
      <c r="O16" s="30"/>
      <c r="P16" s="31"/>
      <c r="Q16" s="30"/>
      <c r="R16" s="32">
        <f t="shared" si="0"/>
        <v>0</v>
      </c>
      <c r="S16" s="33">
        <f t="shared" si="1"/>
        <v>0</v>
      </c>
      <c r="T16" s="32">
        <f t="shared" si="2"/>
        <v>0</v>
      </c>
      <c r="U16" s="33">
        <f t="shared" si="3"/>
        <v>0</v>
      </c>
      <c r="V16" s="214">
        <f>'PP25'!V16</f>
        <v>0</v>
      </c>
      <c r="W16" s="215"/>
      <c r="X16" s="229"/>
      <c r="Y16" s="114" t="s">
        <v>107</v>
      </c>
      <c r="Z16" s="34">
        <f t="shared" si="4"/>
        <v>0</v>
      </c>
      <c r="AA16" s="35">
        <f t="shared" si="5"/>
        <v>0</v>
      </c>
      <c r="AC16" s="34">
        <f t="shared" si="6"/>
        <v>0</v>
      </c>
      <c r="AD16" s="35">
        <f t="shared" si="7"/>
        <v>0</v>
      </c>
      <c r="AG16" s="2">
        <f>IF($P16=61, $Z16+ $AC16,0)</f>
        <v>0</v>
      </c>
      <c r="AH16" s="2">
        <f>IF(SUM($O$16:$P$16)=62,$Z$16 + $AC$16,0)</f>
        <v>0</v>
      </c>
      <c r="AI16" s="2">
        <f>IF(($O$16=0)*AND($P$16=64), $Z$16 + $AC$16,0)</f>
        <v>0</v>
      </c>
      <c r="AM16" s="2">
        <f>IF($P16=65, $Z16+ $AC16,0)</f>
        <v>0</v>
      </c>
      <c r="AN16" s="2">
        <f>IF($P16=68, $Z16+ $AC16,0)</f>
        <v>0</v>
      </c>
      <c r="AO16" s="2">
        <f>IF($P16=66, $Z16+ $AC16,0)</f>
        <v>0</v>
      </c>
      <c r="AP16" s="2">
        <f>IF($P16=50, $Z16+ $AC16,0)</f>
        <v>0</v>
      </c>
      <c r="AR16" s="2">
        <f>IF($O16=62, $Z16+ $AC16,0)</f>
        <v>0</v>
      </c>
      <c r="AS16" s="2">
        <f>IF($P16=1, $Z16+ $AC16,0)</f>
        <v>0</v>
      </c>
      <c r="AT16" s="2">
        <f>IF($P16=21, $Z16+ $AC16,0)</f>
        <v>0</v>
      </c>
      <c r="AU16" s="2">
        <f>IF($P$16=17, $Z$16 + $AC$16,0)</f>
        <v>0</v>
      </c>
      <c r="AV16" s="27">
        <f>IF(($P$16=17),O16+P16+Q16,0)</f>
        <v>0</v>
      </c>
      <c r="AW16" s="3"/>
      <c r="AX16" s="27" t="str">
        <f t="shared" si="8"/>
        <v xml:space="preserve"> </v>
      </c>
      <c r="AY16" s="27">
        <f t="shared" si="9"/>
        <v>0</v>
      </c>
      <c r="AZ16" s="27">
        <f t="shared" si="10"/>
        <v>0</v>
      </c>
      <c r="BA16" s="27">
        <f t="shared" si="11"/>
        <v>0</v>
      </c>
      <c r="BB16" s="27">
        <f t="shared" si="12"/>
        <v>0</v>
      </c>
      <c r="BC16" s="27">
        <f t="shared" si="13"/>
        <v>0</v>
      </c>
      <c r="BD16" s="27">
        <f t="shared" si="14"/>
        <v>0</v>
      </c>
      <c r="BE16" s="27">
        <f t="shared" si="15"/>
        <v>0</v>
      </c>
      <c r="BF16" s="27">
        <f t="shared" si="16"/>
        <v>0</v>
      </c>
      <c r="BG16" s="27">
        <f t="shared" si="17"/>
        <v>0</v>
      </c>
      <c r="BH16" s="27">
        <f t="shared" si="18"/>
        <v>0</v>
      </c>
      <c r="BI16" s="27">
        <f t="shared" si="19"/>
        <v>0</v>
      </c>
      <c r="BJ16" s="27">
        <f t="shared" si="20"/>
        <v>0</v>
      </c>
      <c r="BK16" s="27">
        <f t="shared" si="21"/>
        <v>0</v>
      </c>
      <c r="BN16" s="2">
        <f>IF(($O$16=78)*AND($P$16=64), $Z$16 + $AC$16,0)</f>
        <v>0</v>
      </c>
    </row>
    <row r="17" spans="1:66" ht="12" customHeight="1">
      <c r="A17" s="28" t="s">
        <v>14</v>
      </c>
      <c r="B17" s="28"/>
      <c r="C17" s="28"/>
      <c r="D17" s="28"/>
      <c r="E17" s="28"/>
      <c r="F17" s="28"/>
      <c r="G17" s="36"/>
      <c r="H17" s="28"/>
      <c r="I17" s="28"/>
      <c r="J17" s="28"/>
      <c r="K17" s="28"/>
      <c r="L17" s="28"/>
      <c r="M17" s="28"/>
      <c r="N17" s="36"/>
      <c r="O17" s="30"/>
      <c r="P17" s="31"/>
      <c r="Q17" s="30"/>
      <c r="R17" s="32">
        <f t="shared" si="0"/>
        <v>0</v>
      </c>
      <c r="S17" s="33">
        <f t="shared" si="1"/>
        <v>0</v>
      </c>
      <c r="T17" s="32">
        <f t="shared" si="2"/>
        <v>0</v>
      </c>
      <c r="U17" s="33">
        <f t="shared" si="3"/>
        <v>0</v>
      </c>
      <c r="V17" s="214">
        <f>'PP25'!V17</f>
        <v>0</v>
      </c>
      <c r="W17" s="215"/>
      <c r="X17" s="229"/>
      <c r="Y17" s="114" t="s">
        <v>108</v>
      </c>
      <c r="Z17" s="34">
        <f t="shared" si="4"/>
        <v>0</v>
      </c>
      <c r="AA17" s="35">
        <f t="shared" si="5"/>
        <v>0</v>
      </c>
      <c r="AC17" s="34">
        <f t="shared" si="6"/>
        <v>0</v>
      </c>
      <c r="AD17" s="35">
        <f t="shared" si="7"/>
        <v>0</v>
      </c>
      <c r="AG17" s="2">
        <f>IF($P17=61, $Z17+ $AC17,0)</f>
        <v>0</v>
      </c>
      <c r="AH17" s="2">
        <f>IF(SUM($O$17:$P$17)=62,$Z$17 + $AC$17,0)</f>
        <v>0</v>
      </c>
      <c r="AI17" s="2">
        <f>IF(($O$17=0)*AND($P$17=64), $Z$17 + $AC$17,0)</f>
        <v>0</v>
      </c>
      <c r="AM17" s="2">
        <f>IF($P17=65, $Z17+ $AC17,0)</f>
        <v>0</v>
      </c>
      <c r="AN17" s="2">
        <f>IF($P17=68, $Z17+ $AC17,0)</f>
        <v>0</v>
      </c>
      <c r="AO17" s="2">
        <f>IF($P17=66, $Z17+ $AC17,0)</f>
        <v>0</v>
      </c>
      <c r="AP17" s="2">
        <f>IF($P17=50, $Z17+ $AC17,0)</f>
        <v>0</v>
      </c>
      <c r="AR17" s="2">
        <f>IF($O17=62, $Z17+ $AC17,0)</f>
        <v>0</v>
      </c>
      <c r="AS17" s="2">
        <f>IF($P17=1, $Z17+ $AC17,0)</f>
        <v>0</v>
      </c>
      <c r="AT17" s="2">
        <f>IF($P17=21, $Z17+ $AC17,0)</f>
        <v>0</v>
      </c>
      <c r="AU17" s="2">
        <f>IF($P$17=17, $Z$17 + $AC$17,0)</f>
        <v>0</v>
      </c>
      <c r="AV17" s="27">
        <f>IF(($P$17=17),O17+P17+Q17,0)</f>
        <v>0</v>
      </c>
      <c r="AW17" s="3"/>
      <c r="AX17" s="27" t="str">
        <f t="shared" si="8"/>
        <v xml:space="preserve"> </v>
      </c>
      <c r="AY17" s="27">
        <f t="shared" si="9"/>
        <v>0</v>
      </c>
      <c r="AZ17" s="27">
        <f t="shared" si="10"/>
        <v>0</v>
      </c>
      <c r="BA17" s="27">
        <f t="shared" si="11"/>
        <v>0</v>
      </c>
      <c r="BB17" s="27">
        <f t="shared" si="12"/>
        <v>0</v>
      </c>
      <c r="BC17" s="27">
        <f t="shared" si="13"/>
        <v>0</v>
      </c>
      <c r="BD17" s="27">
        <f t="shared" si="14"/>
        <v>0</v>
      </c>
      <c r="BE17" s="27">
        <f t="shared" si="15"/>
        <v>0</v>
      </c>
      <c r="BF17" s="27">
        <f t="shared" si="16"/>
        <v>0</v>
      </c>
      <c r="BG17" s="27">
        <f t="shared" si="17"/>
        <v>0</v>
      </c>
      <c r="BH17" s="27">
        <f t="shared" si="18"/>
        <v>0</v>
      </c>
      <c r="BI17" s="27">
        <f t="shared" si="19"/>
        <v>0</v>
      </c>
      <c r="BJ17" s="27">
        <f t="shared" si="20"/>
        <v>0</v>
      </c>
      <c r="BK17" s="27">
        <f t="shared" si="21"/>
        <v>0</v>
      </c>
      <c r="BN17" s="2">
        <f>IF(($O$17=78)*AND($P$17=64), $Z$17 + $AC$17,0)</f>
        <v>0</v>
      </c>
    </row>
    <row r="18" spans="1:66" ht="12" customHeight="1">
      <c r="A18" s="28"/>
      <c r="B18" s="28"/>
      <c r="C18" s="28"/>
      <c r="D18" s="28"/>
      <c r="E18" s="28"/>
      <c r="F18" s="28"/>
      <c r="G18" s="36"/>
      <c r="H18" s="28"/>
      <c r="I18" s="28"/>
      <c r="J18" s="28"/>
      <c r="K18" s="28"/>
      <c r="L18" s="28"/>
      <c r="M18" s="28"/>
      <c r="N18" s="36"/>
      <c r="O18" s="30"/>
      <c r="P18" s="31"/>
      <c r="Q18" s="30"/>
      <c r="R18" s="32">
        <f t="shared" si="0"/>
        <v>0</v>
      </c>
      <c r="S18" s="33">
        <f t="shared" si="1"/>
        <v>0</v>
      </c>
      <c r="T18" s="32">
        <f t="shared" si="2"/>
        <v>0</v>
      </c>
      <c r="U18" s="33">
        <f t="shared" si="3"/>
        <v>0</v>
      </c>
      <c r="V18" s="214">
        <f>'PP25'!V18</f>
        <v>0</v>
      </c>
      <c r="W18" s="215"/>
      <c r="X18" s="229"/>
      <c r="Y18" s="114" t="s">
        <v>109</v>
      </c>
      <c r="Z18" s="34">
        <f t="shared" si="4"/>
        <v>0</v>
      </c>
      <c r="AA18" s="35">
        <f t="shared" si="5"/>
        <v>0</v>
      </c>
      <c r="AC18" s="34">
        <f t="shared" si="6"/>
        <v>0</v>
      </c>
      <c r="AD18" s="35">
        <f t="shared" si="7"/>
        <v>0</v>
      </c>
      <c r="AG18" s="2">
        <f>IF($P18=61, $Z18+ $AC18,0)</f>
        <v>0</v>
      </c>
      <c r="AH18" s="2">
        <f>IF(SUM($O$18:$P$18)=62,$Z$18 + $AC$18,0)</f>
        <v>0</v>
      </c>
      <c r="AI18" s="2">
        <f>IF(($O$18=0)*AND($P$18=64), $Z$18 + $AC$18,0)</f>
        <v>0</v>
      </c>
      <c r="AM18" s="2">
        <f>IF($P18=65, $Z18+ $AC18,0)</f>
        <v>0</v>
      </c>
      <c r="AN18" s="2">
        <f>IF($P18=68, $Z18+ $AC18,0)</f>
        <v>0</v>
      </c>
      <c r="AO18" s="2">
        <f>IF($P18=66, $Z18+ $AC18,0)</f>
        <v>0</v>
      </c>
      <c r="AP18" s="2">
        <f>IF($P18=50, $Z18+ $AC18,0)</f>
        <v>0</v>
      </c>
      <c r="AR18" s="2">
        <f>IF($O18=62, $Z18+ $AC18,0)</f>
        <v>0</v>
      </c>
      <c r="AS18" s="2">
        <f>IF($P18=1, $Z18+ $AC18,0)</f>
        <v>0</v>
      </c>
      <c r="AT18" s="2">
        <f>IF($P18=21, $Z18+ $AC18,0)</f>
        <v>0</v>
      </c>
      <c r="AU18" s="2">
        <f>IF($P$18=17, $Z$18 + $AC$18,0)</f>
        <v>0</v>
      </c>
      <c r="AV18" s="27">
        <f>IF(($P$18=17),O18+P18+Q18,0)</f>
        <v>0</v>
      </c>
      <c r="AW18" s="3"/>
      <c r="AX18" s="27">
        <f t="shared" si="8"/>
        <v>0</v>
      </c>
      <c r="AY18" s="27">
        <f t="shared" si="9"/>
        <v>0</v>
      </c>
      <c r="AZ18" s="27">
        <f t="shared" si="10"/>
        <v>0</v>
      </c>
      <c r="BA18" s="27">
        <f t="shared" si="11"/>
        <v>0</v>
      </c>
      <c r="BB18" s="27">
        <f t="shared" si="12"/>
        <v>0</v>
      </c>
      <c r="BC18" s="27">
        <f t="shared" si="13"/>
        <v>0</v>
      </c>
      <c r="BD18" s="27">
        <f t="shared" si="14"/>
        <v>0</v>
      </c>
      <c r="BE18" s="27">
        <f t="shared" si="15"/>
        <v>0</v>
      </c>
      <c r="BF18" s="27">
        <f t="shared" si="16"/>
        <v>0</v>
      </c>
      <c r="BG18" s="27">
        <f t="shared" si="17"/>
        <v>0</v>
      </c>
      <c r="BH18" s="27">
        <f t="shared" si="18"/>
        <v>0</v>
      </c>
      <c r="BI18" s="27">
        <f t="shared" si="19"/>
        <v>0</v>
      </c>
      <c r="BJ18" s="27">
        <f t="shared" si="20"/>
        <v>0</v>
      </c>
      <c r="BK18" s="27">
        <f t="shared" si="21"/>
        <v>0</v>
      </c>
      <c r="BN18" s="2">
        <f>IF(($O$18=78)*AND($P$18=64), $Z$18 + $AC$18,0)</f>
        <v>0</v>
      </c>
    </row>
    <row r="19" spans="1:66" ht="12" customHeight="1">
      <c r="A19" s="28" t="s">
        <v>14</v>
      </c>
      <c r="B19" s="28"/>
      <c r="C19" s="28"/>
      <c r="D19" s="28"/>
      <c r="E19" s="28"/>
      <c r="F19" s="28"/>
      <c r="G19" s="36"/>
      <c r="H19" s="28"/>
      <c r="I19" s="28"/>
      <c r="J19" s="28"/>
      <c r="K19" s="28"/>
      <c r="L19" s="28"/>
      <c r="M19" s="28"/>
      <c r="N19" s="28"/>
      <c r="O19" s="30"/>
      <c r="P19" s="31"/>
      <c r="Q19" s="30"/>
      <c r="R19" s="32">
        <f t="shared" si="0"/>
        <v>0</v>
      </c>
      <c r="S19" s="33">
        <f t="shared" si="1"/>
        <v>0</v>
      </c>
      <c r="T19" s="32">
        <f t="shared" si="2"/>
        <v>0</v>
      </c>
      <c r="U19" s="33">
        <f t="shared" si="3"/>
        <v>0</v>
      </c>
      <c r="V19" s="214">
        <f>'PP25'!V19</f>
        <v>0</v>
      </c>
      <c r="W19" s="215"/>
      <c r="X19" s="230"/>
      <c r="Y19" s="114" t="s">
        <v>110</v>
      </c>
      <c r="Z19" s="34">
        <f t="shared" si="4"/>
        <v>0</v>
      </c>
      <c r="AA19" s="35">
        <f t="shared" si="5"/>
        <v>0</v>
      </c>
      <c r="AC19" s="34">
        <f t="shared" si="6"/>
        <v>0</v>
      </c>
      <c r="AD19" s="35">
        <f t="shared" si="7"/>
        <v>0</v>
      </c>
      <c r="AG19" s="2">
        <f>IF($P19=61, $Z19+ $AC19,0)</f>
        <v>0</v>
      </c>
      <c r="AH19" s="2">
        <f>IF(SUM($O$19:$P$19)=62,$Z$19 + $AC$19,0)</f>
        <v>0</v>
      </c>
      <c r="AI19" s="2">
        <f>IF(($O$19=0)*AND($P$19=64), $Z$19 + $AC$19,0)</f>
        <v>0</v>
      </c>
      <c r="AM19" s="2">
        <f>IF($P19=65, $Z19+ $AC19,0)</f>
        <v>0</v>
      </c>
      <c r="AN19" s="2">
        <f>IF($P19=68, $Z19+ $AC19,0)</f>
        <v>0</v>
      </c>
      <c r="AO19" s="2">
        <f>IF($P19=66, $Z19+ $AC19,0)</f>
        <v>0</v>
      </c>
      <c r="AP19" s="2">
        <f>IF($P19=50, $Z19+ $AC19,0)</f>
        <v>0</v>
      </c>
      <c r="AR19" s="2">
        <f>IF($O19=62, $Z19+ $AC19,0)</f>
        <v>0</v>
      </c>
      <c r="AS19" s="2">
        <f>IF($P19=1, $Z19+ $AC19,0)</f>
        <v>0</v>
      </c>
      <c r="AT19" s="2">
        <f>IF($P19=21, $Z19+ $AC19,0)</f>
        <v>0</v>
      </c>
      <c r="AU19" s="2">
        <f>IF($P$19=17, $Z$19 + $AC$19,0)</f>
        <v>0</v>
      </c>
      <c r="AV19" s="27">
        <f>IF(($P$19=17),O19+P19+Q19,0)</f>
        <v>0</v>
      </c>
      <c r="AW19" s="3"/>
      <c r="AX19" s="27" t="str">
        <f t="shared" si="8"/>
        <v xml:space="preserve"> </v>
      </c>
      <c r="AY19" s="27">
        <f t="shared" si="9"/>
        <v>0</v>
      </c>
      <c r="AZ19" s="27">
        <f t="shared" si="10"/>
        <v>0</v>
      </c>
      <c r="BA19" s="27">
        <f t="shared" si="11"/>
        <v>0</v>
      </c>
      <c r="BB19" s="27">
        <f t="shared" si="12"/>
        <v>0</v>
      </c>
      <c r="BC19" s="27">
        <f t="shared" si="13"/>
        <v>0</v>
      </c>
      <c r="BD19" s="27">
        <f t="shared" si="14"/>
        <v>0</v>
      </c>
      <c r="BE19" s="27">
        <f t="shared" si="15"/>
        <v>0</v>
      </c>
      <c r="BF19" s="27">
        <f t="shared" si="16"/>
        <v>0</v>
      </c>
      <c r="BG19" s="27">
        <f t="shared" si="17"/>
        <v>0</v>
      </c>
      <c r="BH19" s="27">
        <f t="shared" si="18"/>
        <v>0</v>
      </c>
      <c r="BI19" s="27">
        <f t="shared" si="19"/>
        <v>0</v>
      </c>
      <c r="BJ19" s="27">
        <f t="shared" si="20"/>
        <v>0</v>
      </c>
      <c r="BK19" s="27">
        <f t="shared" si="21"/>
        <v>0</v>
      </c>
      <c r="BN19" s="2">
        <f>IF(($O$19=78)*AND($P$19=64), $Z$19 + $AC$19,0)</f>
        <v>0</v>
      </c>
    </row>
    <row r="20" spans="1:66" ht="8.1" customHeight="1">
      <c r="A20" s="173" t="s">
        <v>111</v>
      </c>
      <c r="B20" s="189"/>
      <c r="C20" s="189"/>
      <c r="D20" s="189"/>
      <c r="E20" s="189"/>
      <c r="F20" s="189"/>
      <c r="G20" s="189"/>
      <c r="H20" s="189"/>
      <c r="I20" s="189"/>
      <c r="J20" s="189"/>
      <c r="K20" s="189"/>
      <c r="L20" s="189"/>
      <c r="M20" s="189"/>
      <c r="N20" s="190"/>
      <c r="O20" s="173" t="s">
        <v>112</v>
      </c>
      <c r="P20" s="203"/>
      <c r="Q20" s="204"/>
      <c r="R20" s="222" t="s">
        <v>113</v>
      </c>
      <c r="S20" s="223"/>
      <c r="T20" s="224" t="s">
        <v>114</v>
      </c>
      <c r="U20" s="225"/>
      <c r="V20" s="225"/>
      <c r="W20" s="225"/>
      <c r="X20" s="37">
        <f>'PP26'!X20</f>
        <v>8</v>
      </c>
      <c r="AU20" s="27"/>
      <c r="AV20" s="27"/>
      <c r="AX20" s="27"/>
      <c r="AY20" s="27"/>
      <c r="AZ20" s="27"/>
      <c r="BA20" s="27"/>
      <c r="BB20" s="27"/>
      <c r="BC20" s="27"/>
      <c r="BD20" s="27"/>
      <c r="BE20" s="27"/>
      <c r="BF20" s="27"/>
      <c r="BG20" s="27"/>
      <c r="BH20" s="27"/>
      <c r="BI20" s="27"/>
      <c r="BJ20" s="27"/>
      <c r="BK20" s="27"/>
    </row>
    <row r="21" spans="1:66" ht="12" customHeight="1">
      <c r="A21" s="38">
        <f t="shared" ref="A21:N21" si="22">AX21</f>
        <v>0</v>
      </c>
      <c r="B21" s="38">
        <f t="shared" si="22"/>
        <v>0</v>
      </c>
      <c r="C21" s="38">
        <f t="shared" si="22"/>
        <v>0</v>
      </c>
      <c r="D21" s="38">
        <f t="shared" si="22"/>
        <v>0</v>
      </c>
      <c r="E21" s="38">
        <f t="shared" si="22"/>
        <v>0</v>
      </c>
      <c r="F21" s="38">
        <f t="shared" si="22"/>
        <v>0</v>
      </c>
      <c r="G21" s="38">
        <f t="shared" si="22"/>
        <v>0</v>
      </c>
      <c r="H21" s="38">
        <f t="shared" si="22"/>
        <v>0</v>
      </c>
      <c r="I21" s="38">
        <f t="shared" si="22"/>
        <v>0</v>
      </c>
      <c r="J21" s="38">
        <f t="shared" si="22"/>
        <v>0</v>
      </c>
      <c r="K21" s="38">
        <f t="shared" si="22"/>
        <v>0</v>
      </c>
      <c r="L21" s="38">
        <f t="shared" si="22"/>
        <v>0</v>
      </c>
      <c r="M21" s="38">
        <f t="shared" si="22"/>
        <v>0</v>
      </c>
      <c r="N21" s="38">
        <f t="shared" si="22"/>
        <v>0</v>
      </c>
      <c r="O21" s="210">
        <f>SUM(O9:Q19)-(AV21+AF39)</f>
        <v>0</v>
      </c>
      <c r="P21" s="206"/>
      <c r="Q21" s="39"/>
      <c r="R21" s="207">
        <f>AB23-(AU21+AG39)</f>
        <v>0</v>
      </c>
      <c r="S21" s="211"/>
      <c r="T21" s="269">
        <v>0</v>
      </c>
      <c r="U21" s="270"/>
      <c r="V21" s="283">
        <f>'PP25'!X21</f>
        <v>0</v>
      </c>
      <c r="W21" s="284"/>
      <c r="X21" s="42">
        <f>IF(AND(T2=1,X20=4),AU39,IF(AND(T2=1,X20=6),AU42,IF(AND(T2=1,X20=8),AU44,0)))</f>
        <v>0</v>
      </c>
      <c r="Z21" s="34">
        <f>SUM(Z9:Z19)</f>
        <v>0</v>
      </c>
      <c r="AA21" s="2" t="s">
        <v>116</v>
      </c>
      <c r="AC21" s="34">
        <f>SUM(AC9:AC19)</f>
        <v>0</v>
      </c>
      <c r="AD21" s="2" t="s">
        <v>116</v>
      </c>
      <c r="AF21" s="2">
        <f t="shared" ref="AF21:AV21" si="23">SUM(AF9:AF19)</f>
        <v>0</v>
      </c>
      <c r="AG21" s="2">
        <f t="shared" si="23"/>
        <v>0</v>
      </c>
      <c r="AH21" s="2">
        <f t="shared" si="23"/>
        <v>0</v>
      </c>
      <c r="AI21" s="2">
        <f t="shared" si="23"/>
        <v>0</v>
      </c>
      <c r="AJ21" s="2">
        <f t="shared" si="23"/>
        <v>0</v>
      </c>
      <c r="AK21" s="2">
        <f t="shared" si="23"/>
        <v>0</v>
      </c>
      <c r="AL21" s="2">
        <f t="shared" si="23"/>
        <v>0</v>
      </c>
      <c r="AM21" s="2">
        <f t="shared" si="23"/>
        <v>0</v>
      </c>
      <c r="AN21" s="2">
        <f t="shared" si="23"/>
        <v>0</v>
      </c>
      <c r="AO21" s="2">
        <f t="shared" si="23"/>
        <v>0</v>
      </c>
      <c r="AP21" s="2">
        <f t="shared" si="23"/>
        <v>0</v>
      </c>
      <c r="AQ21" s="2">
        <f t="shared" si="23"/>
        <v>0</v>
      </c>
      <c r="AR21" s="2">
        <f t="shared" si="23"/>
        <v>0</v>
      </c>
      <c r="AS21" s="2">
        <f t="shared" si="23"/>
        <v>0</v>
      </c>
      <c r="AT21" s="2">
        <f t="shared" si="23"/>
        <v>0</v>
      </c>
      <c r="AU21" s="2">
        <f t="shared" si="23"/>
        <v>0</v>
      </c>
      <c r="AV21" s="2">
        <f t="shared" si="23"/>
        <v>0</v>
      </c>
      <c r="AX21" s="2">
        <f t="shared" ref="AX21:BK21" si="24">SUM(AX9:AX19)</f>
        <v>0</v>
      </c>
      <c r="AY21" s="2">
        <f t="shared" si="24"/>
        <v>0</v>
      </c>
      <c r="AZ21" s="2">
        <f t="shared" si="24"/>
        <v>0</v>
      </c>
      <c r="BA21" s="2">
        <f t="shared" si="24"/>
        <v>0</v>
      </c>
      <c r="BB21" s="2">
        <f t="shared" si="24"/>
        <v>0</v>
      </c>
      <c r="BC21" s="2">
        <f t="shared" si="24"/>
        <v>0</v>
      </c>
      <c r="BD21" s="2">
        <f t="shared" si="24"/>
        <v>0</v>
      </c>
      <c r="BE21" s="2">
        <f t="shared" si="24"/>
        <v>0</v>
      </c>
      <c r="BF21" s="2">
        <f t="shared" si="24"/>
        <v>0</v>
      </c>
      <c r="BG21" s="2">
        <f t="shared" si="24"/>
        <v>0</v>
      </c>
      <c r="BH21" s="2">
        <f t="shared" si="24"/>
        <v>0</v>
      </c>
      <c r="BI21" s="2">
        <f t="shared" si="24"/>
        <v>0</v>
      </c>
      <c r="BJ21" s="2">
        <f t="shared" si="24"/>
        <v>0</v>
      </c>
      <c r="BK21" s="2">
        <f t="shared" si="24"/>
        <v>0</v>
      </c>
      <c r="BM21" s="2">
        <f>SUM(BM9:BM19)</f>
        <v>0</v>
      </c>
      <c r="BN21" s="2">
        <f>SUM(BN9:BN19)</f>
        <v>0</v>
      </c>
    </row>
    <row r="22" spans="1:66" ht="8.1" customHeight="1">
      <c r="A22" s="173" t="s">
        <v>117</v>
      </c>
      <c r="B22" s="189"/>
      <c r="C22" s="189"/>
      <c r="D22" s="189"/>
      <c r="E22" s="189"/>
      <c r="F22" s="189"/>
      <c r="G22" s="189"/>
      <c r="H22" s="189"/>
      <c r="I22" s="189"/>
      <c r="J22" s="189"/>
      <c r="K22" s="189"/>
      <c r="L22" s="189"/>
      <c r="M22" s="189"/>
      <c r="N22" s="190"/>
      <c r="O22" s="216" t="s">
        <v>117</v>
      </c>
      <c r="P22" s="217"/>
      <c r="Q22" s="217"/>
      <c r="R22" s="217"/>
      <c r="S22" s="218"/>
      <c r="T22" s="269">
        <v>0</v>
      </c>
      <c r="U22" s="270"/>
      <c r="V22" s="271">
        <f>'PP25'!X22</f>
        <v>0</v>
      </c>
      <c r="W22" s="272"/>
      <c r="X22" s="42">
        <f>IF(AND(T2=1,X20=4),AU48,IF(AND(T2=1,X20=6),AU48,IF(AND(T2=1,X20=8),AU48,0)))</f>
        <v>0</v>
      </c>
    </row>
    <row r="23" spans="1:66" ht="14.25" customHeight="1">
      <c r="A23" s="28"/>
      <c r="B23" s="28"/>
      <c r="C23" s="28"/>
      <c r="D23" s="28"/>
      <c r="E23" s="28"/>
      <c r="F23" s="28"/>
      <c r="G23" s="36"/>
      <c r="H23" s="28"/>
      <c r="I23" s="28"/>
      <c r="J23" s="28"/>
      <c r="K23" s="28"/>
      <c r="L23" s="28"/>
      <c r="M23" s="28"/>
      <c r="N23" s="36"/>
      <c r="O23" s="43"/>
      <c r="P23" s="44"/>
      <c r="Q23" s="47">
        <f>ROUNDDOWN(SUM(A23:G23),0)</f>
        <v>0</v>
      </c>
      <c r="R23" s="46">
        <f>IF(AA31=0.25, 1,IF(AA31=0.5,2,IF(AA31=0.75,3,0)))</f>
        <v>0</v>
      </c>
      <c r="S23" s="47">
        <f>ROUNDDOWN(SUM(H23:N23),0)</f>
        <v>0</v>
      </c>
      <c r="T23" s="33">
        <f>IF(AB31=0.25, 1,IF(AB31=0.5,2,IF(AB31=0.75,3,0)))</f>
        <v>0</v>
      </c>
      <c r="U23" s="276" t="s">
        <v>119</v>
      </c>
      <c r="V23" s="193"/>
      <c r="W23" s="40">
        <v>0</v>
      </c>
      <c r="X23" s="48"/>
      <c r="Y23" s="114" t="s">
        <v>173</v>
      </c>
      <c r="Z23" s="34">
        <f>SUM(A23:G23)</f>
        <v>0</v>
      </c>
      <c r="AA23" s="34">
        <f>SUM(H23:N23)</f>
        <v>0</v>
      </c>
      <c r="AB23" s="34">
        <f>SUM(Z21,AC21)</f>
        <v>0</v>
      </c>
      <c r="AC23" s="2" t="s">
        <v>121</v>
      </c>
      <c r="AF23" s="2">
        <f>IF(AF21&gt;0,32,0)</f>
        <v>0</v>
      </c>
      <c r="AG23" s="2">
        <f>IF(AG21&gt;0,61,0)</f>
        <v>0</v>
      </c>
      <c r="AH23" s="2">
        <f>IF(AH21&gt;0,62,0)</f>
        <v>0</v>
      </c>
      <c r="AI23" s="2">
        <f>IF(AI21&gt;0,64,0)</f>
        <v>0</v>
      </c>
      <c r="AJ23" s="2">
        <f>IF(AJ21&gt;0,71,0)</f>
        <v>0</v>
      </c>
      <c r="AK23" s="2">
        <f>IF(AK21&gt;0,72,0)</f>
        <v>0</v>
      </c>
      <c r="AL23" s="2">
        <f>IF(AL21&gt;0,73,0)</f>
        <v>0</v>
      </c>
      <c r="AM23" s="2">
        <f>IF(AM21&gt;0,65,0)</f>
        <v>0</v>
      </c>
      <c r="AN23" s="2">
        <f>IF(AN21&gt;0,68,0)</f>
        <v>0</v>
      </c>
      <c r="AO23" s="2">
        <f>IF(AO21&gt;0,66,0)</f>
        <v>0</v>
      </c>
      <c r="AP23" s="2">
        <f>IF(AP21&gt;0,50,0)</f>
        <v>0</v>
      </c>
      <c r="AQ23" s="2">
        <f>IF(AQ21&gt;0,29,0)</f>
        <v>0</v>
      </c>
      <c r="AR23" s="2">
        <f>IF(AR21&gt;0,124,0)</f>
        <v>0</v>
      </c>
      <c r="AS23" s="2">
        <f>IF(AS21&gt;0,1,0)</f>
        <v>0</v>
      </c>
      <c r="AT23" s="2">
        <f>IF(AT21&gt;0,21,0)</f>
        <v>0</v>
      </c>
      <c r="BM23" s="2">
        <f>IF(BM21&gt;0,7832,0)</f>
        <v>0</v>
      </c>
      <c r="BN23" s="2">
        <f>IF(BN21&gt;0,7864,0)</f>
        <v>0</v>
      </c>
    </row>
    <row r="24" spans="1:66" ht="14.25" customHeight="1">
      <c r="A24" s="28"/>
      <c r="B24" s="28"/>
      <c r="C24" s="28"/>
      <c r="D24" s="28"/>
      <c r="E24" s="28"/>
      <c r="F24" s="28"/>
      <c r="G24" s="36"/>
      <c r="H24" s="28"/>
      <c r="I24" s="28"/>
      <c r="J24" s="28"/>
      <c r="K24" s="28"/>
      <c r="L24" s="28"/>
      <c r="M24" s="28"/>
      <c r="N24" s="36"/>
      <c r="O24" s="43"/>
      <c r="P24" s="44"/>
      <c r="Q24" s="47">
        <f>ROUNDDOWN(SUM(A24:G24),0)</f>
        <v>0</v>
      </c>
      <c r="R24" s="46">
        <f>IF(AA32=0.25, 1,IF(AA32=0.5,2,IF(AA32=0.75,3,0)))</f>
        <v>0</v>
      </c>
      <c r="S24" s="47">
        <f>ROUNDDOWN(SUM(H24:N24),0)</f>
        <v>0</v>
      </c>
      <c r="T24" s="33">
        <f>IF(AB32=0.25, 1,IF(AB32=0.5,2,IF(AB32=0.75,3,0)))</f>
        <v>0</v>
      </c>
      <c r="U24" s="277"/>
      <c r="V24" s="277"/>
      <c r="W24" s="277"/>
      <c r="X24" s="278"/>
      <c r="Y24" s="114" t="s">
        <v>120</v>
      </c>
      <c r="Z24" s="34">
        <f>SUM(A24:G24)</f>
        <v>0</v>
      </c>
      <c r="AA24" s="34">
        <f>SUM(H24:N24)</f>
        <v>0</v>
      </c>
      <c r="AB24" s="34"/>
      <c r="AQ24" s="49"/>
      <c r="AR24" s="49"/>
    </row>
    <row r="25" spans="1:66" ht="12" customHeight="1">
      <c r="A25" s="28"/>
      <c r="B25" s="28"/>
      <c r="C25" s="28"/>
      <c r="D25" s="28"/>
      <c r="E25" s="28"/>
      <c r="F25" s="28"/>
      <c r="G25" s="36"/>
      <c r="H25" s="28"/>
      <c r="I25" s="28"/>
      <c r="J25" s="28"/>
      <c r="K25" s="28"/>
      <c r="L25" s="28"/>
      <c r="M25" s="28"/>
      <c r="N25" s="36"/>
      <c r="O25" s="43"/>
      <c r="P25" s="44"/>
      <c r="Q25" s="47">
        <f>ROUNDDOWN(SUM(A25:G25),0)</f>
        <v>0</v>
      </c>
      <c r="R25" s="46">
        <f>IF(AA33=0.25, 1,IF(AA33=0.5,2,IF(AA33=0.75,3,0)))</f>
        <v>0</v>
      </c>
      <c r="S25" s="47">
        <f>ROUNDDOWN(SUM(H25:N25),0)</f>
        <v>0</v>
      </c>
      <c r="T25" s="33">
        <f>IF(AB33=0.25, 1,IF(AB33=0.5,2,IF(AB33=0.75,3,0)))</f>
        <v>0</v>
      </c>
      <c r="U25" s="279"/>
      <c r="V25" s="279"/>
      <c r="W25" s="279"/>
      <c r="X25" s="280"/>
      <c r="Y25" s="114" t="s">
        <v>122</v>
      </c>
      <c r="Z25" s="34">
        <f>SUM(A25:G25)</f>
        <v>0</v>
      </c>
      <c r="AA25" s="34">
        <f>SUM(H25:N25)</f>
        <v>0</v>
      </c>
      <c r="AF25" s="51" t="s">
        <v>124</v>
      </c>
      <c r="AG25" s="51" t="s">
        <v>125</v>
      </c>
      <c r="AP25" s="52"/>
      <c r="AQ25" s="120"/>
      <c r="AR25" s="120"/>
      <c r="AS25" s="120"/>
      <c r="AT25" s="120"/>
      <c r="AU25" s="120"/>
      <c r="AV25" s="120"/>
      <c r="AW25" s="120"/>
      <c r="AX25" s="120"/>
    </row>
    <row r="26" spans="1:66" ht="8.1" customHeight="1">
      <c r="A26" s="173" t="s">
        <v>126</v>
      </c>
      <c r="B26" s="189"/>
      <c r="C26" s="189"/>
      <c r="D26" s="189"/>
      <c r="E26" s="189"/>
      <c r="F26" s="189"/>
      <c r="G26" s="189"/>
      <c r="H26" s="189"/>
      <c r="I26" s="189"/>
      <c r="J26" s="189"/>
      <c r="K26" s="189"/>
      <c r="L26" s="189"/>
      <c r="M26" s="189"/>
      <c r="N26" s="190"/>
      <c r="O26" s="173" t="s">
        <v>127</v>
      </c>
      <c r="P26" s="203"/>
      <c r="Q26" s="203"/>
      <c r="R26" s="203"/>
      <c r="S26" s="204"/>
      <c r="T26" s="55"/>
      <c r="U26" s="281"/>
      <c r="V26" s="281"/>
      <c r="W26" s="281"/>
      <c r="X26" s="282"/>
      <c r="AF26" s="56" t="s">
        <v>128</v>
      </c>
      <c r="AG26" s="56" t="s">
        <v>128</v>
      </c>
      <c r="AP26" s="52"/>
      <c r="AQ26" s="120"/>
      <c r="AR26" s="120"/>
      <c r="AS26" s="120"/>
      <c r="AT26" s="120"/>
      <c r="AU26" s="120"/>
      <c r="AV26" s="120"/>
      <c r="AW26" s="120"/>
      <c r="AX26" s="120"/>
    </row>
    <row r="27" spans="1:66" ht="12" customHeight="1">
      <c r="A27" s="38">
        <f t="shared" ref="A27:N27" si="25">SUM(A23:A25)</f>
        <v>0</v>
      </c>
      <c r="B27" s="38">
        <f t="shared" si="25"/>
        <v>0</v>
      </c>
      <c r="C27" s="38">
        <f t="shared" si="25"/>
        <v>0</v>
      </c>
      <c r="D27" s="38">
        <f t="shared" si="25"/>
        <v>0</v>
      </c>
      <c r="E27" s="38">
        <f t="shared" si="25"/>
        <v>0</v>
      </c>
      <c r="F27" s="38">
        <f t="shared" si="25"/>
        <v>0</v>
      </c>
      <c r="G27" s="38">
        <f t="shared" si="25"/>
        <v>0</v>
      </c>
      <c r="H27" s="38">
        <f t="shared" si="25"/>
        <v>0</v>
      </c>
      <c r="I27" s="38">
        <f t="shared" si="25"/>
        <v>0</v>
      </c>
      <c r="J27" s="38">
        <f t="shared" si="25"/>
        <v>0</v>
      </c>
      <c r="K27" s="38">
        <f t="shared" si="25"/>
        <v>0</v>
      </c>
      <c r="L27" s="38">
        <f t="shared" si="25"/>
        <v>0</v>
      </c>
      <c r="M27" s="38">
        <f t="shared" si="25"/>
        <v>0</v>
      </c>
      <c r="N27" s="38">
        <f t="shared" si="25"/>
        <v>0</v>
      </c>
      <c r="O27" s="205">
        <f>SUM(O23:P25)</f>
        <v>0</v>
      </c>
      <c r="P27" s="273"/>
      <c r="Q27" s="207">
        <f>Z29</f>
        <v>0</v>
      </c>
      <c r="R27" s="211"/>
      <c r="S27" s="55"/>
      <c r="T27" s="274" t="s">
        <v>129</v>
      </c>
      <c r="U27" s="275"/>
      <c r="V27" s="90">
        <f>'PP25'!X27</f>
        <v>0</v>
      </c>
      <c r="W27" s="91">
        <f>AR21</f>
        <v>0</v>
      </c>
      <c r="X27" s="92">
        <f>V27+W27</f>
        <v>0</v>
      </c>
      <c r="Y27" s="114" t="s">
        <v>130</v>
      </c>
      <c r="Z27" s="34">
        <f>SUM(Z23:Z25)</f>
        <v>0</v>
      </c>
      <c r="AA27" s="34">
        <f>SUM(AA23:AA25)</f>
        <v>0</v>
      </c>
      <c r="AB27" s="2" t="s">
        <v>131</v>
      </c>
      <c r="AF27" s="2">
        <f>IF(($O$9=61)*AND($P$9=61), O9+P9+Q9,0)</f>
        <v>0</v>
      </c>
      <c r="AG27" s="27">
        <f>IF((($O$9=61)*AND($P$9=61)), $Z$9 + $AC$9,0)</f>
        <v>0</v>
      </c>
      <c r="AI27" s="220" t="s">
        <v>132</v>
      </c>
      <c r="AJ27" s="220"/>
      <c r="AK27" s="2">
        <f>SUM(AN23,AM23,AS23,AG23,AH23,AR23,AP23,AO23,AT23,AI23)</f>
        <v>0</v>
      </c>
      <c r="AP27" s="52"/>
      <c r="AQ27" s="93"/>
      <c r="AR27" s="93"/>
      <c r="AS27" s="93"/>
      <c r="AT27" s="93"/>
      <c r="AU27" s="93"/>
      <c r="AV27" s="93"/>
      <c r="AW27" s="93"/>
      <c r="AX27" s="93"/>
    </row>
    <row r="28" spans="1:66" ht="11.25" customHeight="1">
      <c r="A28" s="173" t="s">
        <v>133</v>
      </c>
      <c r="B28" s="189"/>
      <c r="C28" s="189"/>
      <c r="D28" s="189"/>
      <c r="E28" s="189"/>
      <c r="F28" s="189"/>
      <c r="G28" s="189"/>
      <c r="H28" s="189"/>
      <c r="I28" s="189"/>
      <c r="J28" s="189"/>
      <c r="K28" s="189"/>
      <c r="L28" s="189"/>
      <c r="M28" s="189"/>
      <c r="N28" s="189"/>
      <c r="O28" s="190"/>
      <c r="P28" s="191" t="s">
        <v>134</v>
      </c>
      <c r="Q28" s="192"/>
      <c r="R28" s="191" t="s">
        <v>135</v>
      </c>
      <c r="S28" s="192"/>
      <c r="T28" s="191" t="s">
        <v>136</v>
      </c>
      <c r="U28" s="192"/>
      <c r="V28" s="61" t="s">
        <v>137</v>
      </c>
      <c r="W28" s="61" t="s">
        <v>138</v>
      </c>
      <c r="X28" s="183"/>
      <c r="AF28" s="2">
        <f>IF(($O$10=61)*AND($P$10=61), O10+P10+Q10,0)</f>
        <v>0</v>
      </c>
      <c r="AG28" s="27">
        <f>IF((($O$10=61)*AND($P$10=61)), $Z$10 + $AC$10,0)</f>
        <v>0</v>
      </c>
      <c r="AI28" s="220" t="s">
        <v>139</v>
      </c>
      <c r="AJ28" s="220"/>
      <c r="AK28" s="2">
        <f>SUM(AQ23,AF23,AJ23,AK23,AL23)</f>
        <v>0</v>
      </c>
      <c r="AP28" s="52"/>
      <c r="AQ28" s="93"/>
      <c r="AR28" s="93"/>
      <c r="AS28" s="93"/>
      <c r="AT28" s="93"/>
      <c r="AU28" s="93"/>
      <c r="AV28" s="93"/>
      <c r="AW28" s="93"/>
      <c r="AX28" s="93"/>
    </row>
    <row r="29" spans="1:66" ht="12" customHeight="1">
      <c r="A29" s="62"/>
      <c r="B29" s="62" t="s">
        <v>14</v>
      </c>
      <c r="C29" s="62"/>
      <c r="D29" s="62"/>
      <c r="E29" s="62" t="s">
        <v>14</v>
      </c>
      <c r="F29" s="62"/>
      <c r="G29" s="63"/>
      <c r="H29" s="62"/>
      <c r="I29" s="62"/>
      <c r="J29" s="62" t="s">
        <v>14</v>
      </c>
      <c r="K29" s="62" t="s">
        <v>14</v>
      </c>
      <c r="L29" s="62" t="s">
        <v>14</v>
      </c>
      <c r="M29" s="62" t="s">
        <v>14</v>
      </c>
      <c r="N29" s="64"/>
      <c r="O29" s="187"/>
      <c r="P29" s="139">
        <f>'PP26'!W29</f>
        <v>0</v>
      </c>
      <c r="Q29" s="140"/>
      <c r="R29" s="160">
        <f>IF(AND(T2=1,X20=4),AS39,IF(AND(T2=1,X20=6),AS42,IF(AND(T2=1,X20=8),AS44,'PP25'!R29)))</f>
        <v>0</v>
      </c>
      <c r="S29" s="161"/>
      <c r="T29" s="172">
        <f>SUM(P29:R29)</f>
        <v>0</v>
      </c>
      <c r="U29" s="161"/>
      <c r="V29" s="151">
        <f>AG21</f>
        <v>0</v>
      </c>
      <c r="W29" s="181">
        <f>T29-V29</f>
        <v>0</v>
      </c>
      <c r="X29" s="184"/>
      <c r="Z29" s="34">
        <f>SUM(Z27,AA27)</f>
        <v>0</v>
      </c>
      <c r="AA29" s="2" t="s">
        <v>140</v>
      </c>
      <c r="AF29" s="2">
        <f>IF(($O$11=61)*AND($P$11=61), O11+P11+Q11,0)</f>
        <v>0</v>
      </c>
      <c r="AG29" s="27">
        <f>IF((($O$11=61)*AND($P$11=61)), $Z$11 + $AC$11,0)</f>
        <v>0</v>
      </c>
      <c r="AP29" s="52"/>
      <c r="AQ29" s="93"/>
      <c r="AR29" s="93"/>
      <c r="AS29" s="93"/>
      <c r="AT29" s="93"/>
      <c r="AU29" s="93"/>
      <c r="AV29" s="94"/>
      <c r="AW29" s="94"/>
      <c r="AX29" s="94"/>
      <c r="AY29" s="3"/>
      <c r="AZ29" s="3"/>
    </row>
    <row r="30" spans="1:66" ht="12" customHeight="1">
      <c r="A30" s="66"/>
      <c r="B30" s="66" t="s">
        <v>14</v>
      </c>
      <c r="C30" s="66"/>
      <c r="D30" s="66"/>
      <c r="E30" s="66" t="s">
        <v>14</v>
      </c>
      <c r="F30" s="66"/>
      <c r="G30" s="67"/>
      <c r="H30" s="66"/>
      <c r="I30" s="66"/>
      <c r="J30" s="66" t="s">
        <v>14</v>
      </c>
      <c r="K30" s="66" t="s">
        <v>14</v>
      </c>
      <c r="L30" s="66" t="s">
        <v>14</v>
      </c>
      <c r="M30" s="66" t="s">
        <v>14</v>
      </c>
      <c r="N30" s="68"/>
      <c r="O30" s="188"/>
      <c r="P30" s="141"/>
      <c r="Q30" s="142"/>
      <c r="R30" s="162"/>
      <c r="S30" s="163"/>
      <c r="T30" s="162"/>
      <c r="U30" s="163"/>
      <c r="V30" s="152"/>
      <c r="W30" s="182"/>
      <c r="X30" s="184"/>
      <c r="AF30" s="2">
        <f>IF(($O$12=61)*AND($P$12=61), O12+P12+Q12,0)</f>
        <v>0</v>
      </c>
      <c r="AG30" s="27">
        <f>IF((($O$12=61)*AND($P$12=61)), $Z$12 + $AC$12,0)</f>
        <v>0</v>
      </c>
      <c r="AP30" s="52"/>
      <c r="AQ30" s="93"/>
      <c r="AR30" s="93"/>
      <c r="AS30" s="93"/>
      <c r="AT30" s="95"/>
      <c r="AU30" s="93"/>
      <c r="AV30" s="93"/>
      <c r="AW30" s="96"/>
      <c r="AX30" s="94"/>
      <c r="AY30" s="3"/>
      <c r="AZ30" s="3"/>
    </row>
    <row r="31" spans="1:66" ht="12" customHeight="1">
      <c r="A31" s="66"/>
      <c r="B31" s="66"/>
      <c r="C31" s="66"/>
      <c r="D31" s="66"/>
      <c r="E31" s="66"/>
      <c r="F31" s="66"/>
      <c r="G31" s="67"/>
      <c r="H31" s="66"/>
      <c r="I31" s="66"/>
      <c r="J31" s="66"/>
      <c r="K31" s="66"/>
      <c r="L31" s="66"/>
      <c r="M31" s="66"/>
      <c r="N31" s="68"/>
      <c r="O31" s="187"/>
      <c r="P31" s="139">
        <f>'PP26'!W31</f>
        <v>0</v>
      </c>
      <c r="Q31" s="140"/>
      <c r="R31" s="160">
        <f>IF(AND(T2=1,X20=4),AS48,IF(AND(T2=1,X20=6),AS48,IF(AND(T2=1,X20=8),AS48,'PP25'!R31)))</f>
        <v>0</v>
      </c>
      <c r="S31" s="161"/>
      <c r="T31" s="172">
        <f>SUM(P31:R31)</f>
        <v>0</v>
      </c>
      <c r="U31" s="161"/>
      <c r="V31" s="151">
        <f>AH21+AR21</f>
        <v>0</v>
      </c>
      <c r="W31" s="181">
        <f>T31-V31</f>
        <v>0</v>
      </c>
      <c r="X31" s="184"/>
      <c r="Z31" s="114" t="s">
        <v>141</v>
      </c>
      <c r="AA31" s="71">
        <f>Z23-Q23</f>
        <v>0</v>
      </c>
      <c r="AB31" s="71">
        <f>AA23-S23</f>
        <v>0</v>
      </c>
      <c r="AC31" s="3"/>
      <c r="AD31" s="3"/>
      <c r="AE31" s="3"/>
      <c r="AF31" s="2">
        <f>IF(($O$13=61)*AND($P$13=61), O13+P13+Q13,0)</f>
        <v>0</v>
      </c>
      <c r="AG31" s="27">
        <f>IF((($O$13=61)*AND($P$13=61)), $Z$13 + $AC$13,0)</f>
        <v>0</v>
      </c>
      <c r="AH31" s="3"/>
      <c r="AI31" s="3"/>
      <c r="AJ31" s="3"/>
      <c r="AK31" s="3"/>
      <c r="AL31" s="3"/>
      <c r="AM31" s="3"/>
      <c r="AN31" s="3"/>
      <c r="AO31" s="3"/>
      <c r="AP31" s="65"/>
      <c r="AQ31" s="94"/>
      <c r="AR31" s="94"/>
      <c r="AS31" s="94"/>
      <c r="AT31" s="94"/>
      <c r="AU31" s="94"/>
      <c r="AV31" s="94"/>
      <c r="AW31" s="94"/>
      <c r="AX31" s="94"/>
      <c r="AY31" s="3"/>
      <c r="AZ31" s="3"/>
    </row>
    <row r="32" spans="1:66" ht="12" customHeight="1" thickBot="1">
      <c r="A32" s="66"/>
      <c r="B32" s="66"/>
      <c r="C32" s="66"/>
      <c r="D32" s="66"/>
      <c r="E32" s="66"/>
      <c r="F32" s="66"/>
      <c r="G32" s="67"/>
      <c r="H32" s="66"/>
      <c r="I32" s="66"/>
      <c r="J32" s="66"/>
      <c r="K32" s="66"/>
      <c r="L32" s="66"/>
      <c r="M32" s="66"/>
      <c r="N32" s="72"/>
      <c r="O32" s="188"/>
      <c r="P32" s="141"/>
      <c r="Q32" s="142"/>
      <c r="R32" s="162"/>
      <c r="S32" s="163"/>
      <c r="T32" s="162"/>
      <c r="U32" s="163"/>
      <c r="V32" s="152"/>
      <c r="W32" s="182"/>
      <c r="X32" s="184"/>
      <c r="AA32" s="71">
        <f>Z24-Q24</f>
        <v>0</v>
      </c>
      <c r="AB32" s="71">
        <f>AA24-S24</f>
        <v>0</v>
      </c>
      <c r="AC32" s="3"/>
      <c r="AD32" s="3"/>
      <c r="AE32" s="3"/>
      <c r="AF32" s="2">
        <f>IF(($O$14=61)*AND($P$14=61), O14+P14+Q14,0)</f>
        <v>0</v>
      </c>
      <c r="AG32" s="27">
        <f>IF((($O$14=61)*AND($P$14=61)), $Z$14 + $AC$14,0)</f>
        <v>0</v>
      </c>
      <c r="AH32" s="3"/>
      <c r="AI32" s="3"/>
      <c r="AJ32" s="3"/>
      <c r="AK32" s="3"/>
      <c r="AL32" s="3"/>
      <c r="AM32" s="3"/>
      <c r="AN32" s="3"/>
      <c r="AO32" s="3"/>
      <c r="AP32" s="65"/>
      <c r="AQ32" s="93"/>
      <c r="AR32" s="93"/>
      <c r="AS32" s="93"/>
      <c r="AT32" s="93"/>
      <c r="AU32" s="93"/>
      <c r="AV32" s="94"/>
      <c r="AW32" s="94"/>
      <c r="AX32" s="96"/>
      <c r="AY32" s="3"/>
      <c r="AZ32" s="3"/>
    </row>
    <row r="33" spans="1:52" ht="9.9499999999999993" customHeight="1" thickTop="1">
      <c r="A33" s="173" t="s">
        <v>142</v>
      </c>
      <c r="B33" s="174"/>
      <c r="C33" s="174"/>
      <c r="D33" s="174"/>
      <c r="E33" s="174"/>
      <c r="F33" s="174"/>
      <c r="G33" s="174"/>
      <c r="H33" s="174"/>
      <c r="I33" s="174"/>
      <c r="J33" s="174"/>
      <c r="K33" s="174"/>
      <c r="L33" s="174"/>
      <c r="M33" s="174"/>
      <c r="N33" s="175" t="s">
        <v>143</v>
      </c>
      <c r="O33" s="176"/>
      <c r="P33" s="263">
        <f>'PP26'!W33</f>
        <v>0</v>
      </c>
      <c r="Q33" s="264"/>
      <c r="R33" s="265">
        <f>AF21</f>
        <v>0</v>
      </c>
      <c r="S33" s="266"/>
      <c r="T33" s="267">
        <f>SUM(P33:R33)</f>
        <v>0</v>
      </c>
      <c r="U33" s="268"/>
      <c r="V33" s="38">
        <f>AI21</f>
        <v>0</v>
      </c>
      <c r="W33" s="97">
        <f>T33-V33</f>
        <v>0</v>
      </c>
      <c r="X33" s="184"/>
      <c r="AA33" s="71">
        <f>Z25-Q25</f>
        <v>0</v>
      </c>
      <c r="AB33" s="71">
        <f>AA25-S25</f>
        <v>0</v>
      </c>
      <c r="AC33" s="3"/>
      <c r="AD33" s="3"/>
      <c r="AE33" s="3"/>
      <c r="AF33" s="2">
        <f>IF(($O$15=61)*AND($P$15=61), O15+P15+Q15,0)</f>
        <v>0</v>
      </c>
      <c r="AG33" s="27">
        <f>IF((($O$15=61)*AND($P$15=61)), $Z$15 + $AC$15,0)</f>
        <v>0</v>
      </c>
      <c r="AH33" s="3"/>
      <c r="AI33" s="3"/>
      <c r="AJ33" s="3"/>
      <c r="AK33" s="3"/>
      <c r="AL33" s="3"/>
      <c r="AM33" s="3"/>
      <c r="AN33" s="3"/>
      <c r="AO33" s="3"/>
      <c r="AP33" s="3"/>
      <c r="AQ33" s="3"/>
      <c r="AR33" s="3"/>
      <c r="AS33" s="3"/>
      <c r="AT33" s="3"/>
      <c r="AU33" s="3"/>
      <c r="AV33" s="3"/>
      <c r="AW33" s="3"/>
      <c r="AX33" s="3"/>
      <c r="AY33" s="3"/>
      <c r="AZ33" s="3"/>
    </row>
    <row r="34" spans="1:52" ht="9.9499999999999993" customHeight="1">
      <c r="A34" s="177" t="s">
        <v>151</v>
      </c>
      <c r="B34" s="178"/>
      <c r="C34" s="178"/>
      <c r="D34" s="178"/>
      <c r="E34" s="178"/>
      <c r="F34" s="178"/>
      <c r="G34" s="73" t="s">
        <v>152</v>
      </c>
      <c r="H34" s="179"/>
      <c r="I34" s="179"/>
      <c r="J34" s="180" t="s">
        <v>153</v>
      </c>
      <c r="K34" s="144"/>
      <c r="L34" s="144"/>
      <c r="M34" s="144"/>
      <c r="N34" s="175" t="s">
        <v>154</v>
      </c>
      <c r="O34" s="176"/>
      <c r="P34" s="263">
        <f>'PP26'!W34</f>
        <v>0</v>
      </c>
      <c r="Q34" s="264"/>
      <c r="R34" s="265">
        <f>BM21</f>
        <v>0</v>
      </c>
      <c r="S34" s="266"/>
      <c r="T34" s="267">
        <f>SUM(P34:R34)</f>
        <v>0</v>
      </c>
      <c r="U34" s="268"/>
      <c r="V34" s="116">
        <f>BN21</f>
        <v>0</v>
      </c>
      <c r="W34" s="117">
        <f>T34-V34</f>
        <v>0</v>
      </c>
      <c r="X34" s="184"/>
      <c r="AB34" s="3"/>
      <c r="AC34" s="3"/>
      <c r="AD34" s="3"/>
      <c r="AE34" s="3"/>
      <c r="AF34" s="2">
        <f>IF(($O$16=61)*AND($P$16=61), O16+P16+Q16,0)</f>
        <v>0</v>
      </c>
      <c r="AG34" s="27">
        <f>IF((($O$16=61)*AND($P$16=61)), $Z$16 + $AC$16,0)</f>
        <v>0</v>
      </c>
      <c r="AH34" s="3"/>
      <c r="AI34" s="3"/>
      <c r="AJ34" s="3"/>
      <c r="AK34" s="3"/>
      <c r="AL34" s="3"/>
      <c r="AM34" s="3"/>
      <c r="AN34" s="3"/>
      <c r="AO34" s="3"/>
      <c r="AP34" s="3"/>
      <c r="AQ34" s="2" t="s">
        <v>174</v>
      </c>
      <c r="AY34" s="3"/>
      <c r="AZ34" s="3"/>
    </row>
    <row r="35" spans="1:52" ht="9.9499999999999993" customHeight="1">
      <c r="A35" s="155" t="s">
        <v>155</v>
      </c>
      <c r="B35" s="146"/>
      <c r="C35" s="146"/>
      <c r="D35" s="146"/>
      <c r="E35" s="146"/>
      <c r="F35" s="146"/>
      <c r="G35" s="146"/>
      <c r="H35" s="146"/>
      <c r="I35" s="146"/>
      <c r="J35" s="146"/>
      <c r="K35" s="146"/>
      <c r="L35" s="146"/>
      <c r="M35" s="146"/>
      <c r="N35" s="156" t="s">
        <v>156</v>
      </c>
      <c r="O35" s="157"/>
      <c r="P35" s="139">
        <f>IF(('PP26'!W35&gt;25),25,'PP26'!W35)</f>
        <v>0</v>
      </c>
      <c r="Q35" s="140"/>
      <c r="R35" s="160">
        <f>AQ21</f>
        <v>0</v>
      </c>
      <c r="S35" s="161"/>
      <c r="T35" s="172">
        <f>SUM(P35:R35)</f>
        <v>0</v>
      </c>
      <c r="U35" s="161"/>
      <c r="V35" s="151">
        <f>AP21</f>
        <v>0</v>
      </c>
      <c r="W35" s="181">
        <f>T35-V35</f>
        <v>0</v>
      </c>
      <c r="X35" s="184"/>
      <c r="AB35" s="3"/>
      <c r="AC35" s="3"/>
      <c r="AD35" s="3"/>
      <c r="AE35" s="3"/>
      <c r="AF35" s="2">
        <f>IF(($O$17=61)*AND($P$17=61), O17+P17+Q17,0)</f>
        <v>0</v>
      </c>
      <c r="AG35" s="27">
        <f>IF((($O$17=61)*AND($P$17=61)), $Z$17 + $AC$17,0)</f>
        <v>0</v>
      </c>
      <c r="AH35" s="3"/>
      <c r="AI35" s="3"/>
      <c r="AJ35" s="3"/>
      <c r="AK35" s="3"/>
      <c r="AL35" s="3"/>
      <c r="AM35" s="3"/>
      <c r="AN35" s="3"/>
      <c r="AO35" s="3"/>
      <c r="AP35" s="3"/>
      <c r="AY35" s="3"/>
      <c r="AZ35" s="3"/>
    </row>
    <row r="36" spans="1:52" ht="9.9499999999999993" customHeight="1">
      <c r="A36" s="133" t="s">
        <v>157</v>
      </c>
      <c r="B36" s="134"/>
      <c r="C36" s="134"/>
      <c r="D36" s="134"/>
      <c r="E36" s="134"/>
      <c r="F36" s="134"/>
      <c r="G36" s="134"/>
      <c r="H36" s="134"/>
      <c r="I36" s="134"/>
      <c r="J36" s="134"/>
      <c r="K36" s="134"/>
      <c r="L36" s="134"/>
      <c r="M36" s="134"/>
      <c r="N36" s="158"/>
      <c r="O36" s="159"/>
      <c r="P36" s="141"/>
      <c r="Q36" s="142"/>
      <c r="R36" s="162"/>
      <c r="S36" s="163"/>
      <c r="T36" s="162"/>
      <c r="U36" s="163"/>
      <c r="V36" s="152"/>
      <c r="W36" s="182"/>
      <c r="X36" s="184"/>
      <c r="AB36" s="3"/>
      <c r="AC36" s="3"/>
      <c r="AD36" s="3"/>
      <c r="AE36" s="3"/>
      <c r="AF36" s="2">
        <f>IF(($O$18=61)*AND($P$18=61), O18+P18+Q18,0)</f>
        <v>0</v>
      </c>
      <c r="AG36" s="27">
        <f>IF((($O$18=61)*AND($P$18=61)), $Z$18 + $AC$18,0)</f>
        <v>0</v>
      </c>
      <c r="AH36" s="3"/>
      <c r="AI36" s="3"/>
      <c r="AJ36" s="3"/>
      <c r="AK36" s="3"/>
      <c r="AL36" s="3"/>
      <c r="AM36" s="3"/>
      <c r="AN36" s="3"/>
      <c r="AO36" s="3"/>
      <c r="AP36" s="3"/>
      <c r="AQ36" s="49" t="s">
        <v>168</v>
      </c>
      <c r="AR36" s="49" t="s">
        <v>145</v>
      </c>
      <c r="AS36" s="2" t="s">
        <v>146</v>
      </c>
      <c r="AU36" s="2" t="s">
        <v>147</v>
      </c>
      <c r="AV36" s="2" t="s">
        <v>148</v>
      </c>
      <c r="AW36" s="2" t="s">
        <v>149</v>
      </c>
      <c r="AX36" s="2" t="s">
        <v>150</v>
      </c>
      <c r="AY36" s="3"/>
      <c r="AZ36" s="3"/>
    </row>
    <row r="37" spans="1:52" ht="9.9499999999999993" customHeight="1">
      <c r="A37" s="24" t="s">
        <v>158</v>
      </c>
      <c r="B37" s="109"/>
      <c r="C37" s="109"/>
      <c r="D37" s="109"/>
      <c r="E37" s="109"/>
      <c r="F37" s="109"/>
      <c r="G37" s="110"/>
      <c r="H37" s="24" t="s">
        <v>159</v>
      </c>
      <c r="I37" s="109"/>
      <c r="J37" s="109"/>
      <c r="K37" s="109"/>
      <c r="L37" s="109"/>
      <c r="M37" s="109"/>
      <c r="N37" s="156" t="s">
        <v>160</v>
      </c>
      <c r="O37" s="157"/>
      <c r="P37" s="139">
        <f>'PP26'!W37</f>
        <v>0</v>
      </c>
      <c r="Q37" s="140"/>
      <c r="R37" s="125"/>
      <c r="S37" s="126"/>
      <c r="T37" s="125"/>
      <c r="U37" s="126"/>
      <c r="V37" s="151">
        <f>AJ21</f>
        <v>0</v>
      </c>
      <c r="W37" s="181">
        <f>P37+V37</f>
        <v>0</v>
      </c>
      <c r="X37" s="184"/>
      <c r="AB37" s="3"/>
      <c r="AC37" s="3"/>
      <c r="AD37" s="3"/>
      <c r="AE37" s="3"/>
      <c r="AF37" s="2">
        <f>IF(($O$19=61)*AND($P$19=61), O19+P19+Q19,0)</f>
        <v>0</v>
      </c>
      <c r="AG37" s="27">
        <f>IF((($O$19=61)*AND($P$19=61)), $Z$19 + $AC$19,0)</f>
        <v>0</v>
      </c>
      <c r="AH37" s="3"/>
      <c r="AI37" s="3"/>
      <c r="AJ37" s="3"/>
      <c r="AK37" s="3"/>
      <c r="AL37" s="3"/>
      <c r="AM37" s="3"/>
      <c r="AN37" s="3"/>
      <c r="AO37" s="3"/>
      <c r="AP37" s="3"/>
      <c r="AQ37" s="262"/>
      <c r="AR37" s="262"/>
      <c r="AS37" s="262"/>
      <c r="AT37" s="262"/>
      <c r="AU37" s="262"/>
      <c r="AV37" s="262">
        <f>IF((T21&gt;0),T21,V21)</f>
        <v>0</v>
      </c>
      <c r="AW37" s="262">
        <f>IF((T21&gt;0),T21,V21)</f>
        <v>0</v>
      </c>
      <c r="AX37" s="262">
        <f>IF((T21&gt;0),T21,V21)</f>
        <v>0</v>
      </c>
      <c r="AY37" s="3"/>
      <c r="AZ37" s="3"/>
    </row>
    <row r="38" spans="1:52" ht="9.9499999999999993" customHeight="1">
      <c r="A38" s="143"/>
      <c r="B38" s="164"/>
      <c r="C38" s="164"/>
      <c r="D38" s="164"/>
      <c r="E38" s="164"/>
      <c r="F38" s="164"/>
      <c r="G38" s="165"/>
      <c r="H38" s="143"/>
      <c r="I38" s="144"/>
      <c r="J38" s="144"/>
      <c r="K38" s="144"/>
      <c r="L38" s="144"/>
      <c r="M38" s="144"/>
      <c r="N38" s="158"/>
      <c r="O38" s="159"/>
      <c r="P38" s="141"/>
      <c r="Q38" s="142"/>
      <c r="R38" s="127"/>
      <c r="S38" s="128"/>
      <c r="T38" s="127"/>
      <c r="U38" s="128"/>
      <c r="V38" s="152"/>
      <c r="W38" s="182"/>
      <c r="X38" s="184"/>
      <c r="AB38" s="3"/>
      <c r="AC38" s="3"/>
      <c r="AD38" s="3"/>
      <c r="AE38" s="3"/>
      <c r="AF38" s="27"/>
      <c r="AG38" s="27"/>
      <c r="AH38" s="3"/>
      <c r="AI38" s="3"/>
      <c r="AJ38" s="3"/>
      <c r="AK38" s="3"/>
      <c r="AL38" s="3"/>
      <c r="AM38" s="3"/>
      <c r="AN38" s="3"/>
      <c r="AO38" s="3"/>
      <c r="AP38" s="3"/>
      <c r="AQ38" s="262"/>
      <c r="AR38" s="262"/>
      <c r="AS38" s="262"/>
      <c r="AT38" s="262"/>
      <c r="AU38" s="262"/>
      <c r="AV38" s="262"/>
      <c r="AW38" s="262"/>
      <c r="AX38" s="262"/>
      <c r="AY38" s="3"/>
      <c r="AZ38" s="3"/>
    </row>
    <row r="39" spans="1:52" ht="9.9499999999999993" customHeight="1">
      <c r="A39" s="166"/>
      <c r="B39" s="167"/>
      <c r="C39" s="167"/>
      <c r="D39" s="167"/>
      <c r="E39" s="167"/>
      <c r="F39" s="167"/>
      <c r="G39" s="168"/>
      <c r="H39" s="147"/>
      <c r="I39" s="134"/>
      <c r="J39" s="134"/>
      <c r="K39" s="134"/>
      <c r="L39" s="134"/>
      <c r="M39" s="134"/>
      <c r="N39" s="156" t="s">
        <v>161</v>
      </c>
      <c r="O39" s="169"/>
      <c r="P39" s="139">
        <f>'PP26'!W39</f>
        <v>0</v>
      </c>
      <c r="Q39" s="140"/>
      <c r="R39" s="125"/>
      <c r="S39" s="126"/>
      <c r="T39" s="125"/>
      <c r="U39" s="126"/>
      <c r="V39" s="151">
        <f>AK21</f>
        <v>0</v>
      </c>
      <c r="W39" s="181">
        <f>P39+V39</f>
        <v>0</v>
      </c>
      <c r="X39" s="184"/>
      <c r="AB39" s="3"/>
      <c r="AC39" s="3"/>
      <c r="AD39" s="3"/>
      <c r="AE39" s="3"/>
      <c r="AF39" s="2">
        <f>SUM(AF27:AF37)</f>
        <v>0</v>
      </c>
      <c r="AG39" s="2">
        <f>SUM(AG27:AG37)</f>
        <v>0</v>
      </c>
      <c r="AH39" s="3"/>
      <c r="AI39" s="3"/>
      <c r="AJ39" s="3"/>
      <c r="AK39" s="3"/>
      <c r="AL39" s="3"/>
      <c r="AM39" s="3"/>
      <c r="AN39" s="3"/>
      <c r="AO39" s="3"/>
      <c r="AP39" s="3"/>
      <c r="AQ39" s="93">
        <f>SUM(AV37,W23)</f>
        <v>0</v>
      </c>
      <c r="AR39" s="93">
        <f>AQ39/20</f>
        <v>0</v>
      </c>
      <c r="AS39" s="93">
        <f>TRUNC(AR39)</f>
        <v>0</v>
      </c>
      <c r="AT39" s="93"/>
      <c r="AU39" s="93">
        <f>MOD(AQ39,20)</f>
        <v>0</v>
      </c>
      <c r="AV39" s="93"/>
      <c r="AW39" s="93"/>
      <c r="AX39" s="93"/>
      <c r="AY39" s="3"/>
      <c r="AZ39" s="3"/>
    </row>
    <row r="40" spans="1:52" ht="9.9499999999999993" customHeight="1">
      <c r="A40" s="125" t="s">
        <v>162</v>
      </c>
      <c r="B40" s="144"/>
      <c r="C40" s="144"/>
      <c r="D40" s="144"/>
      <c r="E40" s="144"/>
      <c r="F40" s="144"/>
      <c r="G40" s="144"/>
      <c r="H40" s="144"/>
      <c r="I40" s="144"/>
      <c r="J40" s="144"/>
      <c r="K40" s="144"/>
      <c r="L40" s="144"/>
      <c r="M40" s="144"/>
      <c r="N40" s="170"/>
      <c r="O40" s="171"/>
      <c r="P40" s="141"/>
      <c r="Q40" s="142"/>
      <c r="R40" s="127"/>
      <c r="S40" s="128"/>
      <c r="T40" s="127"/>
      <c r="U40" s="128"/>
      <c r="V40" s="152"/>
      <c r="W40" s="182"/>
      <c r="X40" s="184"/>
      <c r="AB40" s="3"/>
      <c r="AC40" s="3"/>
      <c r="AD40" s="3"/>
      <c r="AE40" s="3"/>
      <c r="AF40" s="3"/>
      <c r="AG40" s="3"/>
      <c r="AH40" s="3"/>
      <c r="AI40" s="3"/>
      <c r="AJ40" s="3"/>
      <c r="AK40" s="77"/>
      <c r="AL40" s="3"/>
      <c r="AM40" s="3"/>
      <c r="AN40" s="3"/>
      <c r="AO40" s="3"/>
      <c r="AP40" s="3"/>
      <c r="AQ40" s="93"/>
      <c r="AR40" s="93"/>
      <c r="AS40" s="93"/>
      <c r="AT40" s="93"/>
      <c r="AU40" s="93"/>
      <c r="AV40" s="93"/>
      <c r="AW40" s="93"/>
      <c r="AX40" s="93"/>
      <c r="AY40" s="3"/>
      <c r="AZ40" s="3"/>
    </row>
    <row r="41" spans="1:52" ht="8.25" customHeight="1">
      <c r="A41" s="133" t="s">
        <v>163</v>
      </c>
      <c r="B41" s="134"/>
      <c r="C41" s="134"/>
      <c r="D41" s="134"/>
      <c r="E41" s="134"/>
      <c r="F41" s="134"/>
      <c r="G41" s="134"/>
      <c r="H41" s="134"/>
      <c r="I41" s="134"/>
      <c r="J41" s="134"/>
      <c r="K41" s="134"/>
      <c r="L41" s="134"/>
      <c r="M41" s="134"/>
      <c r="N41" s="135" t="s">
        <v>164</v>
      </c>
      <c r="O41" s="136"/>
      <c r="P41" s="139">
        <f>'PP26'!W41</f>
        <v>0</v>
      </c>
      <c r="Q41" s="140"/>
      <c r="R41" s="125"/>
      <c r="S41" s="126"/>
      <c r="T41" s="125"/>
      <c r="U41" s="126"/>
      <c r="V41" s="151">
        <f>AL21</f>
        <v>0</v>
      </c>
      <c r="W41" s="181">
        <f>P41+V41</f>
        <v>0</v>
      </c>
      <c r="X41" s="184"/>
      <c r="AB41" s="3"/>
      <c r="AC41" s="3"/>
      <c r="AD41" s="3"/>
      <c r="AE41" s="3"/>
      <c r="AF41" s="3"/>
      <c r="AG41" s="3"/>
      <c r="AH41" s="3"/>
      <c r="AI41" s="3"/>
      <c r="AJ41" s="3"/>
      <c r="AK41" s="3"/>
      <c r="AL41" s="3"/>
      <c r="AM41" s="3"/>
      <c r="AN41" s="3"/>
      <c r="AO41" s="3"/>
      <c r="AP41" s="3"/>
      <c r="AQ41" s="93"/>
      <c r="AR41" s="93"/>
      <c r="AS41" s="93"/>
      <c r="AT41" s="93"/>
      <c r="AU41" s="93"/>
      <c r="AV41" s="94"/>
      <c r="AW41" s="94"/>
      <c r="AX41" s="94"/>
      <c r="AY41" s="3"/>
      <c r="AZ41" s="3"/>
    </row>
    <row r="42" spans="1:52" ht="11.25" customHeight="1">
      <c r="A42" s="143"/>
      <c r="B42" s="144"/>
      <c r="C42" s="144"/>
      <c r="D42" s="144"/>
      <c r="E42" s="144"/>
      <c r="F42" s="144"/>
      <c r="G42" s="144"/>
      <c r="H42" s="144"/>
      <c r="I42" s="144"/>
      <c r="J42" s="144"/>
      <c r="K42" s="144"/>
      <c r="L42" s="144"/>
      <c r="M42" s="144"/>
      <c r="N42" s="137"/>
      <c r="O42" s="138"/>
      <c r="P42" s="141"/>
      <c r="Q42" s="142"/>
      <c r="R42" s="127"/>
      <c r="S42" s="128"/>
      <c r="T42" s="127"/>
      <c r="U42" s="128"/>
      <c r="V42" s="152"/>
      <c r="W42" s="182"/>
      <c r="X42" s="184"/>
      <c r="AB42" s="3"/>
      <c r="AC42" s="3"/>
      <c r="AD42" s="3"/>
      <c r="AE42" s="3"/>
      <c r="AF42" s="3"/>
      <c r="AG42" s="3"/>
      <c r="AH42" s="3"/>
      <c r="AI42" s="3"/>
      <c r="AJ42" s="3"/>
      <c r="AK42" s="3"/>
      <c r="AL42" s="3"/>
      <c r="AM42" s="3"/>
      <c r="AN42" s="3"/>
      <c r="AO42" s="3"/>
      <c r="AP42" s="3"/>
      <c r="AQ42" s="93">
        <f>SUM(AW37,W23)</f>
        <v>0</v>
      </c>
      <c r="AR42" s="93">
        <f>AQ42/13</f>
        <v>0</v>
      </c>
      <c r="AS42" s="93">
        <f>TRUNC(AR42)</f>
        <v>0</v>
      </c>
      <c r="AT42" s="95"/>
      <c r="AU42" s="93">
        <f>MOD(AQ42,13)</f>
        <v>0</v>
      </c>
      <c r="AV42" s="93"/>
      <c r="AW42" s="96"/>
      <c r="AX42" s="94"/>
      <c r="AY42" s="3"/>
      <c r="AZ42" s="3"/>
    </row>
    <row r="43" spans="1:52" ht="12" customHeight="1">
      <c r="A43" s="145"/>
      <c r="B43" s="146"/>
      <c r="C43" s="146"/>
      <c r="D43" s="146"/>
      <c r="E43" s="146"/>
      <c r="F43" s="146"/>
      <c r="G43" s="146"/>
      <c r="H43" s="146"/>
      <c r="I43" s="146"/>
      <c r="J43" s="146"/>
      <c r="K43" s="146"/>
      <c r="L43" s="146"/>
      <c r="M43" s="146"/>
      <c r="N43" s="137" t="s">
        <v>165</v>
      </c>
      <c r="O43" s="148"/>
      <c r="P43" s="149">
        <f>'PP26'!W43</f>
        <v>0</v>
      </c>
      <c r="Q43" s="150"/>
      <c r="R43" s="145"/>
      <c r="S43" s="146"/>
      <c r="T43" s="146"/>
      <c r="U43" s="153"/>
      <c r="V43" s="78">
        <v>0</v>
      </c>
      <c r="W43" s="79">
        <f>P43-V43</f>
        <v>0</v>
      </c>
      <c r="X43" s="184"/>
      <c r="AB43" s="3"/>
      <c r="AC43" s="3"/>
      <c r="AD43" s="3"/>
      <c r="AE43" s="3"/>
      <c r="AF43" s="3"/>
      <c r="AG43" s="3"/>
      <c r="AH43" s="3"/>
      <c r="AI43" s="3"/>
      <c r="AJ43" s="3"/>
      <c r="AK43" s="3"/>
      <c r="AL43" s="3"/>
      <c r="AM43" s="3"/>
      <c r="AN43" s="3"/>
      <c r="AO43" s="3"/>
      <c r="AP43" s="3"/>
      <c r="AQ43" s="94"/>
      <c r="AR43" s="94"/>
      <c r="AS43" s="94"/>
      <c r="AT43" s="94"/>
      <c r="AU43" s="94"/>
      <c r="AV43" s="94"/>
      <c r="AW43" s="94"/>
      <c r="AX43" s="94"/>
      <c r="AY43" s="3"/>
      <c r="AZ43" s="3"/>
    </row>
    <row r="44" spans="1:52" ht="12.75" customHeight="1">
      <c r="A44" s="147"/>
      <c r="B44" s="134"/>
      <c r="C44" s="134"/>
      <c r="D44" s="134"/>
      <c r="E44" s="134"/>
      <c r="F44" s="134"/>
      <c r="G44" s="134"/>
      <c r="H44" s="134"/>
      <c r="I44" s="134"/>
      <c r="J44" s="134"/>
      <c r="K44" s="134"/>
      <c r="L44" s="134"/>
      <c r="M44" s="134"/>
      <c r="N44" s="137" t="s">
        <v>167</v>
      </c>
      <c r="O44" s="148"/>
      <c r="P44" s="149">
        <f>'PP26'!W44</f>
        <v>0</v>
      </c>
      <c r="Q44" s="150"/>
      <c r="R44" s="147"/>
      <c r="S44" s="134"/>
      <c r="T44" s="134"/>
      <c r="U44" s="154"/>
      <c r="V44" s="80">
        <v>0</v>
      </c>
      <c r="W44" s="79">
        <f>P44-V44</f>
        <v>0</v>
      </c>
      <c r="X44" s="184"/>
      <c r="AB44" s="3"/>
      <c r="AC44" s="3"/>
      <c r="AD44" s="3"/>
      <c r="AE44" s="3"/>
      <c r="AF44" s="3"/>
      <c r="AG44" s="3"/>
      <c r="AH44" s="3"/>
      <c r="AI44" s="3"/>
      <c r="AJ44" s="3"/>
      <c r="AL44" s="3"/>
      <c r="AM44" s="3"/>
      <c r="AN44" s="3"/>
      <c r="AO44" s="3"/>
      <c r="AP44" s="3"/>
      <c r="AQ44" s="93">
        <f>SUM(AX37,W23)</f>
        <v>0</v>
      </c>
      <c r="AR44" s="93">
        <f>AQ44/10</f>
        <v>0</v>
      </c>
      <c r="AS44" s="93">
        <f>TRUNC(AR44)</f>
        <v>0</v>
      </c>
      <c r="AT44" s="93"/>
      <c r="AU44" s="93">
        <f>MOD(AQ44,10)</f>
        <v>0</v>
      </c>
      <c r="AV44" s="94"/>
      <c r="AW44" s="94"/>
      <c r="AX44" s="96"/>
      <c r="AY44" s="3"/>
      <c r="AZ44" s="3"/>
    </row>
    <row r="45" spans="1:52" ht="12" customHeight="1">
      <c r="A45" s="106" t="str">
        <f>'PP01'!A45</f>
        <v>FSIS FORM 3530-5b   10/07/11</v>
      </c>
      <c r="B45" s="107"/>
      <c r="C45" s="107"/>
      <c r="D45" s="107"/>
      <c r="E45" s="107"/>
      <c r="F45" s="107"/>
      <c r="G45" s="107"/>
      <c r="H45" s="107"/>
      <c r="I45" s="107"/>
      <c r="J45" s="107"/>
      <c r="K45" s="107"/>
      <c r="L45" s="107"/>
      <c r="M45" s="107"/>
      <c r="N45" s="121" t="s">
        <v>170</v>
      </c>
      <c r="O45" s="122"/>
      <c r="P45" s="125"/>
      <c r="Q45" s="126"/>
      <c r="R45" s="125"/>
      <c r="S45" s="126"/>
      <c r="T45" s="125"/>
      <c r="U45" s="126"/>
      <c r="V45" s="151">
        <f>AO21</f>
        <v>0</v>
      </c>
      <c r="W45" s="131"/>
      <c r="X45" s="184"/>
      <c r="AQ45" s="74" t="s">
        <v>166</v>
      </c>
      <c r="AR45" s="75"/>
      <c r="AS45" s="3"/>
      <c r="AT45" s="3"/>
      <c r="AU45" s="3"/>
      <c r="AV45" s="3"/>
      <c r="AW45" s="3"/>
      <c r="AX45" s="3"/>
      <c r="AY45" s="3"/>
      <c r="AZ45" s="3"/>
    </row>
    <row r="46" spans="1:52" ht="5.25" customHeight="1">
      <c r="A46" s="118"/>
      <c r="B46" s="81"/>
      <c r="C46" s="81"/>
      <c r="D46" s="81"/>
      <c r="E46" s="81"/>
      <c r="F46" s="81"/>
      <c r="G46" s="81"/>
      <c r="H46" s="81"/>
      <c r="I46" s="81"/>
      <c r="J46" s="81"/>
      <c r="K46" s="81"/>
      <c r="L46" s="81"/>
      <c r="M46" s="81"/>
      <c r="N46" s="123"/>
      <c r="O46" s="124"/>
      <c r="P46" s="127"/>
      <c r="Q46" s="128"/>
      <c r="R46" s="127"/>
      <c r="S46" s="128"/>
      <c r="T46" s="127"/>
      <c r="U46" s="128"/>
      <c r="V46" s="152"/>
      <c r="W46" s="132"/>
      <c r="X46" s="185"/>
      <c r="AQ46" s="49" t="s">
        <v>168</v>
      </c>
      <c r="AR46" s="49" t="s">
        <v>145</v>
      </c>
      <c r="AS46" s="2" t="s">
        <v>146</v>
      </c>
      <c r="AU46" s="2" t="s">
        <v>147</v>
      </c>
      <c r="AV46" s="2" t="s">
        <v>148</v>
      </c>
      <c r="AW46" s="3"/>
      <c r="AX46" s="3"/>
      <c r="AY46" s="3"/>
      <c r="AZ46" s="3"/>
    </row>
    <row r="47" spans="1:52" hidden="1">
      <c r="A47" s="3"/>
      <c r="B47" s="3"/>
      <c r="C47" s="83"/>
      <c r="D47" s="83"/>
      <c r="E47" s="83"/>
      <c r="F47" s="83"/>
      <c r="G47" s="83"/>
      <c r="H47" s="83"/>
      <c r="I47" s="84"/>
      <c r="J47" s="83"/>
      <c r="K47" s="83"/>
      <c r="L47" s="83"/>
      <c r="M47" s="83"/>
      <c r="N47" s="83"/>
      <c r="O47" s="83"/>
      <c r="P47" s="84"/>
      <c r="Q47" s="3"/>
      <c r="R47" s="3"/>
      <c r="S47" s="3"/>
      <c r="T47" s="3"/>
      <c r="U47" s="3"/>
      <c r="V47" s="3"/>
      <c r="W47" s="3"/>
      <c r="X47" s="3"/>
      <c r="Y47" s="3"/>
      <c r="Z47" s="65"/>
      <c r="AA47" s="65"/>
      <c r="AQ47" s="120"/>
      <c r="AR47" s="120"/>
      <c r="AS47" s="120"/>
      <c r="AT47" s="120"/>
      <c r="AU47" s="120"/>
      <c r="AV47" s="120">
        <f>IF((T22&gt;0),T22,V22)</f>
        <v>0</v>
      </c>
      <c r="AW47" s="120" t="e">
        <f>'PP25'!AU46+T22</f>
        <v>#VALUE!</v>
      </c>
      <c r="AX47" s="3"/>
      <c r="AY47" s="3"/>
      <c r="AZ47" s="3"/>
    </row>
    <row r="48" spans="1:52" ht="15" hidden="1" customHeight="1">
      <c r="A48" s="3"/>
      <c r="B48" s="3"/>
      <c r="C48" s="3"/>
      <c r="D48" s="3"/>
      <c r="E48" s="3"/>
      <c r="F48" s="3"/>
      <c r="G48" s="3"/>
      <c r="H48" s="3"/>
      <c r="I48" s="85"/>
      <c r="J48" s="3"/>
      <c r="K48" s="3"/>
      <c r="L48" s="3"/>
      <c r="M48" s="3"/>
      <c r="N48" s="3"/>
      <c r="O48" s="3"/>
      <c r="P48" s="85"/>
      <c r="Q48" s="3"/>
      <c r="R48" s="3"/>
      <c r="S48" s="3"/>
      <c r="T48" s="3"/>
      <c r="U48" s="3"/>
      <c r="V48" s="3"/>
      <c r="W48" s="3"/>
      <c r="X48" s="3"/>
      <c r="Y48" s="3"/>
      <c r="Z48" s="65"/>
      <c r="AA48" s="65"/>
      <c r="AQ48" s="93">
        <f>SUM(AV47,W23)</f>
        <v>0</v>
      </c>
      <c r="AR48" s="93">
        <f>AQ48/20</f>
        <v>0</v>
      </c>
      <c r="AS48" s="93">
        <f>TRUNC(AR48)</f>
        <v>0</v>
      </c>
      <c r="AT48" s="93"/>
      <c r="AU48" s="93">
        <f>MOD(AQ48,20)</f>
        <v>0</v>
      </c>
      <c r="AV48" s="120"/>
      <c r="AW48" s="3"/>
      <c r="AX48" s="3"/>
      <c r="AY48" s="3"/>
      <c r="AZ48" s="3"/>
    </row>
    <row r="49" spans="1:52" ht="15" hidden="1" customHeight="1">
      <c r="A49" s="3"/>
      <c r="B49" s="3"/>
      <c r="C49" s="3"/>
      <c r="D49" s="3"/>
      <c r="E49" s="3"/>
      <c r="F49" s="3"/>
      <c r="G49" s="3"/>
      <c r="H49" s="3"/>
      <c r="I49" s="85"/>
      <c r="J49" s="3"/>
      <c r="K49" s="3"/>
      <c r="L49" s="3"/>
      <c r="M49" s="3"/>
      <c r="N49" s="3"/>
      <c r="O49" s="3"/>
      <c r="P49" s="85"/>
      <c r="Q49" s="3"/>
      <c r="R49" s="3"/>
      <c r="S49" s="3"/>
      <c r="T49" s="3"/>
      <c r="U49" s="3"/>
      <c r="V49" s="3"/>
      <c r="W49" s="3"/>
      <c r="X49" s="3"/>
      <c r="Y49" s="3"/>
      <c r="Z49" s="65"/>
      <c r="AA49" s="65"/>
      <c r="AV49" s="3"/>
      <c r="AW49" s="3"/>
      <c r="AX49" s="3"/>
      <c r="AY49" s="3"/>
      <c r="AZ49" s="3"/>
    </row>
    <row r="50" spans="1:52" ht="15" hidden="1" customHeight="1"/>
    <row r="51" spans="1:52" ht="15" hidden="1" customHeight="1"/>
    <row r="52" spans="1:52" ht="15" hidden="1" customHeight="1"/>
    <row r="53" spans="1:52" ht="15" hidden="1" customHeight="1"/>
    <row r="54" spans="1:52" ht="15" hidden="1" customHeight="1"/>
    <row r="55" spans="1:52" ht="15" hidden="1" customHeight="1"/>
    <row r="56" spans="1:52" ht="15" hidden="1" customHeight="1"/>
    <row r="57" spans="1:52" ht="15" hidden="1" customHeight="1"/>
    <row r="58" spans="1:52" ht="15" hidden="1" customHeight="1"/>
    <row r="59" spans="1:52" ht="15" hidden="1" customHeight="1"/>
    <row r="60" spans="1:52" ht="15" hidden="1" customHeight="1"/>
    <row r="61" spans="1:52" ht="15" hidden="1" customHeight="1"/>
    <row r="62" spans="1:52" ht="15" hidden="1" customHeight="1"/>
    <row r="63" spans="1:52" ht="15" hidden="1" customHeight="1"/>
    <row r="64" spans="1:5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sheetData>
  <mergeCells count="147">
    <mergeCell ref="N45:O46"/>
    <mergeCell ref="P45:Q46"/>
    <mergeCell ref="R45:S46"/>
    <mergeCell ref="T45:U46"/>
    <mergeCell ref="V45:V46"/>
    <mergeCell ref="W45:W46"/>
    <mergeCell ref="V41:V42"/>
    <mergeCell ref="W41:W42"/>
    <mergeCell ref="A42:M44"/>
    <mergeCell ref="N43:O43"/>
    <mergeCell ref="P43:Q43"/>
    <mergeCell ref="R43:U44"/>
    <mergeCell ref="N44:O44"/>
    <mergeCell ref="P44:Q44"/>
    <mergeCell ref="A40:M40"/>
    <mergeCell ref="A41:M41"/>
    <mergeCell ref="N41:O42"/>
    <mergeCell ref="P41:Q42"/>
    <mergeCell ref="R41:S42"/>
    <mergeCell ref="T41:U42"/>
    <mergeCell ref="AW37:AW38"/>
    <mergeCell ref="AX37:AX38"/>
    <mergeCell ref="A38:G39"/>
    <mergeCell ref="H38:M39"/>
    <mergeCell ref="N39:O40"/>
    <mergeCell ref="P39:Q40"/>
    <mergeCell ref="R39:S40"/>
    <mergeCell ref="T39:U40"/>
    <mergeCell ref="V39:V40"/>
    <mergeCell ref="W39:W40"/>
    <mergeCell ref="AQ37:AQ38"/>
    <mergeCell ref="AR37:AR38"/>
    <mergeCell ref="AS37:AS38"/>
    <mergeCell ref="AT37:AT38"/>
    <mergeCell ref="AU37:AU38"/>
    <mergeCell ref="AV37:AV38"/>
    <mergeCell ref="V35:V36"/>
    <mergeCell ref="W35:W36"/>
    <mergeCell ref="A36:M36"/>
    <mergeCell ref="N37:O38"/>
    <mergeCell ref="P37:Q38"/>
    <mergeCell ref="R37:S38"/>
    <mergeCell ref="T37:U38"/>
    <mergeCell ref="V37:V38"/>
    <mergeCell ref="W37:W38"/>
    <mergeCell ref="R35:S36"/>
    <mergeCell ref="T35:U36"/>
    <mergeCell ref="A33:M33"/>
    <mergeCell ref="N33:O33"/>
    <mergeCell ref="P33:Q33"/>
    <mergeCell ref="R33:S33"/>
    <mergeCell ref="T33:U33"/>
    <mergeCell ref="A34:F34"/>
    <mergeCell ref="H34:I34"/>
    <mergeCell ref="J34:M34"/>
    <mergeCell ref="N34:O34"/>
    <mergeCell ref="P34:Q34"/>
    <mergeCell ref="AI27:AJ27"/>
    <mergeCell ref="A28:O28"/>
    <mergeCell ref="P28:Q28"/>
    <mergeCell ref="R28:S28"/>
    <mergeCell ref="T28:U28"/>
    <mergeCell ref="X28:X46"/>
    <mergeCell ref="AI28:AJ28"/>
    <mergeCell ref="O29:O30"/>
    <mergeCell ref="P29:Q30"/>
    <mergeCell ref="R29:S30"/>
    <mergeCell ref="T29:U30"/>
    <mergeCell ref="V29:V30"/>
    <mergeCell ref="W29:W30"/>
    <mergeCell ref="O31:O32"/>
    <mergeCell ref="P31:Q32"/>
    <mergeCell ref="R31:S32"/>
    <mergeCell ref="T31:U32"/>
    <mergeCell ref="V31:V32"/>
    <mergeCell ref="W31:W32"/>
    <mergeCell ref="R34:S34"/>
    <mergeCell ref="T34:U34"/>
    <mergeCell ref="A35:M35"/>
    <mergeCell ref="N35:O36"/>
    <mergeCell ref="P35:Q36"/>
    <mergeCell ref="O27:P27"/>
    <mergeCell ref="Q27:R27"/>
    <mergeCell ref="T27:U27"/>
    <mergeCell ref="O21:P21"/>
    <mergeCell ref="R21:S21"/>
    <mergeCell ref="T21:U21"/>
    <mergeCell ref="V21:W21"/>
    <mergeCell ref="A22:N22"/>
    <mergeCell ref="O22:S22"/>
    <mergeCell ref="T22:U22"/>
    <mergeCell ref="V22:W22"/>
    <mergeCell ref="V19:W19"/>
    <mergeCell ref="A20:N20"/>
    <mergeCell ref="O20:Q20"/>
    <mergeCell ref="R20:S20"/>
    <mergeCell ref="T20:W20"/>
    <mergeCell ref="U23:V23"/>
    <mergeCell ref="U24:X26"/>
    <mergeCell ref="A26:N26"/>
    <mergeCell ref="O26:S26"/>
    <mergeCell ref="AX7:BD7"/>
    <mergeCell ref="BE7:BK7"/>
    <mergeCell ref="V8:W8"/>
    <mergeCell ref="Y8:AA8"/>
    <mergeCell ref="AC8:AE8"/>
    <mergeCell ref="V15:W15"/>
    <mergeCell ref="V16:W16"/>
    <mergeCell ref="V17:W17"/>
    <mergeCell ref="V18:W18"/>
    <mergeCell ref="A4:B4"/>
    <mergeCell ref="C4:F4"/>
    <mergeCell ref="I4:J4"/>
    <mergeCell ref="K4:M4"/>
    <mergeCell ref="O4:P4"/>
    <mergeCell ref="R4:S4"/>
    <mergeCell ref="T4:U4"/>
    <mergeCell ref="W4:X4"/>
    <mergeCell ref="A5:N5"/>
    <mergeCell ref="O5:Q5"/>
    <mergeCell ref="R5:S5"/>
    <mergeCell ref="T5:U5"/>
    <mergeCell ref="V5:W5"/>
    <mergeCell ref="X5:X19"/>
    <mergeCell ref="A6:G6"/>
    <mergeCell ref="H6:N6"/>
    <mergeCell ref="V6:W6"/>
    <mergeCell ref="V9:W9"/>
    <mergeCell ref="V10:W10"/>
    <mergeCell ref="V11:W11"/>
    <mergeCell ref="V12:W12"/>
    <mergeCell ref="V13:W13"/>
    <mergeCell ref="V14:W14"/>
    <mergeCell ref="V7:W7"/>
    <mergeCell ref="A1:B1"/>
    <mergeCell ref="C1:L1"/>
    <mergeCell ref="V1:W1"/>
    <mergeCell ref="A2:B2"/>
    <mergeCell ref="C2:L2"/>
    <mergeCell ref="A3:B3"/>
    <mergeCell ref="C3:F3"/>
    <mergeCell ref="I3:J3"/>
    <mergeCell ref="K3:M3"/>
    <mergeCell ref="O3:P3"/>
    <mergeCell ref="R3:S3"/>
    <mergeCell ref="T3:U3"/>
    <mergeCell ref="W3:X3"/>
  </mergeCells>
  <dataValidations count="10">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B0539018-B10D-4BDF-BF26-196362E426F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3EF7513D-E6A6-404E-97D8-BDB75A1AC0A0}">
      <formula1>1</formula1>
    </dataValidation>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97BCD66-6797-4B2F-854D-D98F725A2C63}">
      <formula1>1</formula1>
    </dataValidation>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F5FD021E-9C50-4E19-8F8D-023A7B5ED759}"/>
    <dataValidation allowBlank="1" showErrorMessage="1" sqref="X21:X22" xr:uid="{71D435CC-8463-4332-8F28-E0017FD27177}"/>
    <dataValidation allowBlank="1" showInputMessage="1" showErrorMessage="1" promptTitle="HOURS WORKED" prompt="Enter hours worked - minus any overtime." sqref="W23" xr:uid="{851F035E-C87A-47A7-9699-7D91950A806A}"/>
    <dataValidation allowBlank="1" showInputMessage="1" showErrorMessage="1" promptTitle="ANNUAL INITIAL CARRYOVER HOURS" prompt="Is this your Beginning Spreadsheet?_x000a__x000a_If so, Enter your Initial Annual CarryOver Hours._x000a__x000a_Otherwise, Ignore this Entry." sqref="T21:U21" xr:uid="{D34E169E-11C3-4802-B228-04C98C75885B}"/>
    <dataValidation allowBlank="1" showInputMessage="1" showErrorMessage="1" promptTitle="SICK INITIAL CARRYOVER HOURS" prompt="Is this your Beginning Spreadsheet?_x000a__x000a_If so, Enter your Initial Sick CarryOver Hours._x000a__x000a_Otherwise, Ignore this Entry." sqref="T22:U22" xr:uid="{A9BECBE0-EE02-4CED-9B00-75ED5CADB2C5}"/>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E65E4741-D42E-485B-B4F2-ED921485481B}">
      <formula1>64</formula1>
    </dataValidation>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4650C040-854D-4B02-9BA2-B40190087F52}">
      <formula1>32</formula1>
    </dataValidation>
  </dataValidations>
  <printOptions horizontalCentered="1" headings="1"/>
  <pageMargins left="0" right="0" top="0.75" bottom="0.25" header="0" footer="0"/>
  <pageSetup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umbnails xmlns="d86c066d-0b22-4baa-8233-b36e159568f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7AAC70AFEF1F4E90AF5BB81CE6144F" ma:contentTypeVersion="7" ma:contentTypeDescription="Create a new document." ma:contentTypeScope="" ma:versionID="b004ee43f358a2218d134711f3364a74">
  <xsd:schema xmlns:xsd="http://www.w3.org/2001/XMLSchema" xmlns:xs="http://www.w3.org/2001/XMLSchema" xmlns:p="http://schemas.microsoft.com/office/2006/metadata/properties" xmlns:ns2="d86c066d-0b22-4baa-8233-b36e159568f1" xmlns:ns3="7100698a-0c7e-4036-89d0-2e5ab29036cf" targetNamespace="http://schemas.microsoft.com/office/2006/metadata/properties" ma:root="true" ma:fieldsID="fa57e6b79bbb7ddfa3fc011c547aa760" ns2:_="" ns3:_="">
    <xsd:import namespace="d86c066d-0b22-4baa-8233-b36e159568f1"/>
    <xsd:import namespace="7100698a-0c7e-4036-89d0-2e5ab29036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Thumbn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6c066d-0b22-4baa-8233-b36e15956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Thumbnails" ma:index="14" nillable="true" ma:displayName="Thumbnails" ma:format="Thumbnail" ma:internalName="Thumbnails">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00698a-0c7e-4036-89d0-2e5ab29036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44583C-EB92-4B2F-B153-D114067FFF95}"/>
</file>

<file path=customXml/itemProps2.xml><?xml version="1.0" encoding="utf-8"?>
<ds:datastoreItem xmlns:ds="http://schemas.openxmlformats.org/officeDocument/2006/customXml" ds:itemID="{12246449-CF17-4C21-AC45-229BF24FD869}"/>
</file>

<file path=customXml/itemProps3.xml><?xml version="1.0" encoding="utf-8"?>
<ds:datastoreItem xmlns:ds="http://schemas.openxmlformats.org/officeDocument/2006/customXml" ds:itemID="{3BAE7133-B193-41F1-A549-2F01CC8F7FC6}"/>
</file>

<file path=docProps/app.xml><?xml version="1.0" encoding="utf-8"?>
<Properties xmlns="http://schemas.openxmlformats.org/officeDocument/2006/extended-properties" xmlns:vt="http://schemas.openxmlformats.org/officeDocument/2006/docPropsVTypes">
  <Application>Microsoft Excel Online</Application>
  <Manager/>
  <Company>USDA, FSIS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lbrownlee</dc:creator>
  <cp:keywords/>
  <dc:description/>
  <cp:lastModifiedBy>Traylor, Megan - FSIS</cp:lastModifiedBy>
  <cp:revision/>
  <dcterms:created xsi:type="dcterms:W3CDTF">2008-01-08T18:47:06Z</dcterms:created>
  <dcterms:modified xsi:type="dcterms:W3CDTF">2023-03-13T13:54:26Z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0x010100727AAC70AFEF1F4E90AF5BB81CE6144F</vt:lpwstr>
  </property>
</Properties>
</file>