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fsisfiles\OCFO\FMD\APMB\T&amp;A Excel for CY\CY24 T&amp;A\"/>
    </mc:Choice>
  </mc:AlternateContent>
  <xr:revisionPtr revIDLastSave="0" documentId="8_{8578781C-91E7-439C-9959-8150EC6B4D83}" xr6:coauthVersionLast="47" xr6:coauthVersionMax="47" xr10:uidLastSave="{00000000-0000-0000-0000-000000000000}"/>
  <workbookProtection workbookAlgorithmName="SHA-512" workbookHashValue="rVKgCFFrID3dkyBV/QRqoj+LTg0wZ74fAkqR02olgjAV7nkEI1wgrlZE4hQk+G6BTm8u+7huHI33ZGgnIB5gDg==" workbookSaltValue="Se9m9o95Cm/C4ElsAnRSYw==" workbookSpinCount="100000" lockStructure="1"/>
  <bookViews>
    <workbookView xWindow="28905" yWindow="2730" windowWidth="28695" windowHeight="8655" tabRatio="601" xr2:uid="{00000000-000D-0000-FFFF-FFFF00000000}"/>
  </bookViews>
  <sheets>
    <sheet name="PP01" sheetId="1" r:id="rId1"/>
    <sheet name="PP02" sheetId="3" r:id="rId2"/>
    <sheet name="PP03" sheetId="28" r:id="rId3"/>
    <sheet name="PP04" sheetId="29" r:id="rId4"/>
    <sheet name="PP05" sheetId="30" r:id="rId5"/>
    <sheet name="PP06" sheetId="31" r:id="rId6"/>
    <sheet name="PP07" sheetId="32" r:id="rId7"/>
    <sheet name="PP08" sheetId="33" r:id="rId8"/>
    <sheet name="PP09" sheetId="34" r:id="rId9"/>
    <sheet name="PP10" sheetId="35" r:id="rId10"/>
    <sheet name="PP11" sheetId="36" r:id="rId11"/>
    <sheet name="PP12" sheetId="37" r:id="rId12"/>
    <sheet name="PP13" sheetId="38" r:id="rId13"/>
    <sheet name="PP14" sheetId="39" r:id="rId14"/>
    <sheet name="PP15" sheetId="40" r:id="rId15"/>
    <sheet name="PP16" sheetId="41" r:id="rId16"/>
    <sheet name="PP17" sheetId="42" r:id="rId17"/>
    <sheet name="PP18" sheetId="43" r:id="rId18"/>
    <sheet name="PP19" sheetId="44" r:id="rId19"/>
    <sheet name="PP20" sheetId="45" r:id="rId20"/>
    <sheet name="PP21" sheetId="46" r:id="rId21"/>
    <sheet name="PP22" sheetId="47" r:id="rId22"/>
    <sheet name="PP23" sheetId="48" r:id="rId23"/>
    <sheet name="PP24" sheetId="49" r:id="rId24"/>
    <sheet name="PP25" sheetId="50" r:id="rId25"/>
    <sheet name="PP26" sheetId="55" r:id="rId26"/>
    <sheet name="PP27" sheetId="51" r:id="rId27"/>
  </sheets>
  <definedNames>
    <definedName name="_xlnm.Print_Area" localSheetId="0">'PP01'!$A$1:$X$46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4" i="51" l="1"/>
  <c r="P43" i="51"/>
  <c r="P42" i="51"/>
  <c r="P41" i="51"/>
  <c r="P39" i="51"/>
  <c r="P37" i="51"/>
  <c r="P34" i="51"/>
  <c r="P33" i="51"/>
  <c r="U27" i="51"/>
  <c r="A45" i="55" l="1"/>
  <c r="P44" i="55"/>
  <c r="W44" i="55" s="1"/>
  <c r="P43" i="55"/>
  <c r="W43" i="55" s="1"/>
  <c r="P42" i="55"/>
  <c r="P41" i="55"/>
  <c r="P39" i="55"/>
  <c r="AO38" i="55"/>
  <c r="AO37" i="55"/>
  <c r="AG37" i="55"/>
  <c r="AF37" i="55"/>
  <c r="P37" i="55"/>
  <c r="T37" i="55" s="1"/>
  <c r="AO36" i="55"/>
  <c r="AG36" i="55"/>
  <c r="AF36" i="55"/>
  <c r="AO35" i="55"/>
  <c r="AG35" i="55"/>
  <c r="AF35" i="55"/>
  <c r="AO34" i="55"/>
  <c r="AG34" i="55"/>
  <c r="AF34" i="55"/>
  <c r="P34" i="55"/>
  <c r="AO33" i="55"/>
  <c r="AG33" i="55"/>
  <c r="AF33" i="55"/>
  <c r="P33" i="55"/>
  <c r="AO32" i="55"/>
  <c r="AG32" i="55"/>
  <c r="AF32" i="55"/>
  <c r="AO31" i="55"/>
  <c r="AG31" i="55"/>
  <c r="AF31" i="55"/>
  <c r="P31" i="55"/>
  <c r="AO30" i="55"/>
  <c r="AG30" i="55"/>
  <c r="AF30" i="55"/>
  <c r="AO29" i="55"/>
  <c r="AG29" i="55"/>
  <c r="AF29" i="55"/>
  <c r="AO28" i="55"/>
  <c r="AO40" i="55" s="1"/>
  <c r="AG28" i="55"/>
  <c r="AF28" i="55"/>
  <c r="AG27" i="55"/>
  <c r="AG39" i="55" s="1"/>
  <c r="AF27" i="55"/>
  <c r="AF39" i="55" s="1"/>
  <c r="U27" i="55"/>
  <c r="O27" i="55"/>
  <c r="N27" i="55"/>
  <c r="M27" i="55"/>
  <c r="L27" i="55"/>
  <c r="K27" i="55"/>
  <c r="J27" i="55"/>
  <c r="I27" i="55"/>
  <c r="H27" i="55"/>
  <c r="G27" i="55"/>
  <c r="F27" i="55"/>
  <c r="E27" i="55"/>
  <c r="D27" i="55"/>
  <c r="C27" i="55"/>
  <c r="B27" i="55"/>
  <c r="A27" i="55"/>
  <c r="AD25" i="55"/>
  <c r="T25" i="55" s="1"/>
  <c r="AC25" i="55"/>
  <c r="Z25" i="55"/>
  <c r="S25" i="55"/>
  <c r="Q25" i="55"/>
  <c r="AA25" i="55" s="1"/>
  <c r="R25" i="55" s="1"/>
  <c r="AD24" i="55"/>
  <c r="T24" i="55" s="1"/>
  <c r="AC24" i="55"/>
  <c r="Z24" i="55"/>
  <c r="AA24" i="55" s="1"/>
  <c r="R24" i="55" s="1"/>
  <c r="S24" i="55"/>
  <c r="Q24" i="55"/>
  <c r="AC23" i="55"/>
  <c r="AC27" i="55" s="1"/>
  <c r="Z23" i="55"/>
  <c r="Z27" i="55" s="1"/>
  <c r="S23" i="55"/>
  <c r="Q23" i="55"/>
  <c r="BQ19" i="55"/>
  <c r="BK19" i="55"/>
  <c r="BJ19" i="55"/>
  <c r="BI19" i="55"/>
  <c r="BH19" i="55"/>
  <c r="BG19" i="55"/>
  <c r="BF19" i="55"/>
  <c r="BE19" i="55"/>
  <c r="BD19" i="55"/>
  <c r="BC19" i="55"/>
  <c r="BB19" i="55"/>
  <c r="BA19" i="55"/>
  <c r="AZ19" i="55"/>
  <c r="AY19" i="55"/>
  <c r="AX19" i="55"/>
  <c r="AV19" i="55"/>
  <c r="AU19" i="55"/>
  <c r="AT19" i="55"/>
  <c r="AS19" i="55"/>
  <c r="AR19" i="55"/>
  <c r="AP19" i="55"/>
  <c r="AO19" i="55"/>
  <c r="AN19" i="55"/>
  <c r="AM19" i="55"/>
  <c r="AI19" i="55"/>
  <c r="AH19" i="55"/>
  <c r="AG19" i="55"/>
  <c r="AC19" i="55"/>
  <c r="AD19" i="55" s="1"/>
  <c r="U19" i="55" s="1"/>
  <c r="Z19" i="55"/>
  <c r="AA19" i="55" s="1"/>
  <c r="S19" i="55" s="1"/>
  <c r="V19" i="55"/>
  <c r="T19" i="55"/>
  <c r="R19" i="55"/>
  <c r="BQ18" i="55"/>
  <c r="BK18" i="55"/>
  <c r="BJ18" i="55"/>
  <c r="BI18" i="55"/>
  <c r="BH18" i="55"/>
  <c r="BG18" i="55"/>
  <c r="BF18" i="55"/>
  <c r="BE18" i="55"/>
  <c r="BD18" i="55"/>
  <c r="BC18" i="55"/>
  <c r="BB18" i="55"/>
  <c r="BA18" i="55"/>
  <c r="AZ18" i="55"/>
  <c r="AY18" i="55"/>
  <c r="AX18" i="55"/>
  <c r="AV18" i="55"/>
  <c r="AU18" i="55"/>
  <c r="AT18" i="55"/>
  <c r="AS18" i="55"/>
  <c r="AR18" i="55"/>
  <c r="AP18" i="55"/>
  <c r="AO18" i="55"/>
  <c r="AN18" i="55"/>
  <c r="AM18" i="55"/>
  <c r="AI18" i="55"/>
  <c r="AH18" i="55"/>
  <c r="AG18" i="55"/>
  <c r="AC18" i="55"/>
  <c r="AD18" i="55" s="1"/>
  <c r="U18" i="55" s="1"/>
  <c r="Z18" i="55"/>
  <c r="AA18" i="55" s="1"/>
  <c r="S18" i="55" s="1"/>
  <c r="V18" i="55"/>
  <c r="T18" i="55"/>
  <c r="R18" i="55"/>
  <c r="BQ17" i="55"/>
  <c r="BK17" i="55"/>
  <c r="BJ17" i="55"/>
  <c r="BI17" i="55"/>
  <c r="BH17" i="55"/>
  <c r="BG17" i="55"/>
  <c r="BF17" i="55"/>
  <c r="BE17" i="55"/>
  <c r="BD17" i="55"/>
  <c r="BC17" i="55"/>
  <c r="BB17" i="55"/>
  <c r="BA17" i="55"/>
  <c r="AZ17" i="55"/>
  <c r="AY17" i="55"/>
  <c r="AX17" i="55"/>
  <c r="AV17" i="55"/>
  <c r="AU17" i="55"/>
  <c r="AT17" i="55"/>
  <c r="AS17" i="55"/>
  <c r="AR17" i="55"/>
  <c r="AP17" i="55"/>
  <c r="AO17" i="55"/>
  <c r="AN17" i="55"/>
  <c r="AM17" i="55"/>
  <c r="AI17" i="55"/>
  <c r="AH17" i="55"/>
  <c r="AG17" i="55"/>
  <c r="AC17" i="55"/>
  <c r="AD17" i="55" s="1"/>
  <c r="U17" i="55" s="1"/>
  <c r="Z17" i="55"/>
  <c r="AA17" i="55" s="1"/>
  <c r="S17" i="55" s="1"/>
  <c r="V17" i="55"/>
  <c r="T17" i="55"/>
  <c r="R17" i="55"/>
  <c r="BQ16" i="55"/>
  <c r="BK16" i="55"/>
  <c r="BJ16" i="55"/>
  <c r="BI16" i="55"/>
  <c r="BH16" i="55"/>
  <c r="BG16" i="55"/>
  <c r="BF16" i="55"/>
  <c r="BE16" i="55"/>
  <c r="BD16" i="55"/>
  <c r="BC16" i="55"/>
  <c r="BB16" i="55"/>
  <c r="BA16" i="55"/>
  <c r="AZ16" i="55"/>
  <c r="AY16" i="55"/>
  <c r="AX16" i="55"/>
  <c r="AV16" i="55"/>
  <c r="AU16" i="55"/>
  <c r="AT16" i="55"/>
  <c r="AS16" i="55"/>
  <c r="AR16" i="55"/>
  <c r="AP16" i="55"/>
  <c r="AO16" i="55"/>
  <c r="AN16" i="55"/>
  <c r="AM16" i="55"/>
  <c r="AI16" i="55"/>
  <c r="AH16" i="55"/>
  <c r="AG16" i="55"/>
  <c r="AC16" i="55"/>
  <c r="AD16" i="55" s="1"/>
  <c r="U16" i="55" s="1"/>
  <c r="Z16" i="55"/>
  <c r="AA16" i="55" s="1"/>
  <c r="S16" i="55" s="1"/>
  <c r="V16" i="55"/>
  <c r="T16" i="55"/>
  <c r="R16" i="55"/>
  <c r="BQ15" i="55"/>
  <c r="BK15" i="55"/>
  <c r="BJ15" i="55"/>
  <c r="BI15" i="55"/>
  <c r="BH15" i="55"/>
  <c r="BG15" i="55"/>
  <c r="BF15" i="55"/>
  <c r="BE15" i="55"/>
  <c r="BD15" i="55"/>
  <c r="BC15" i="55"/>
  <c r="BB15" i="55"/>
  <c r="BA15" i="55"/>
  <c r="AZ15" i="55"/>
  <c r="AY15" i="55"/>
  <c r="AX15" i="55"/>
  <c r="AV15" i="55"/>
  <c r="AU15" i="55"/>
  <c r="AT15" i="55"/>
  <c r="AS15" i="55"/>
  <c r="AR15" i="55"/>
  <c r="AP15" i="55"/>
  <c r="AO15" i="55"/>
  <c r="AN15" i="55"/>
  <c r="AM15" i="55"/>
  <c r="AI15" i="55"/>
  <c r="AH15" i="55"/>
  <c r="AG15" i="55"/>
  <c r="AC15" i="55"/>
  <c r="AD15" i="55" s="1"/>
  <c r="U15" i="55" s="1"/>
  <c r="Z15" i="55"/>
  <c r="AA15" i="55" s="1"/>
  <c r="S15" i="55" s="1"/>
  <c r="V15" i="55"/>
  <c r="T15" i="55"/>
  <c r="R15" i="55"/>
  <c r="BQ14" i="55"/>
  <c r="BK14" i="55"/>
  <c r="BJ14" i="55"/>
  <c r="BI14" i="55"/>
  <c r="BH14" i="55"/>
  <c r="BG14" i="55"/>
  <c r="BF14" i="55"/>
  <c r="BE14" i="55"/>
  <c r="BD14" i="55"/>
  <c r="BC14" i="55"/>
  <c r="BB14" i="55"/>
  <c r="BA14" i="55"/>
  <c r="AZ14" i="55"/>
  <c r="AY14" i="55"/>
  <c r="AX14" i="55"/>
  <c r="AV14" i="55"/>
  <c r="AU14" i="55"/>
  <c r="AT14" i="55"/>
  <c r="AS14" i="55"/>
  <c r="AR14" i="55"/>
  <c r="AP14" i="55"/>
  <c r="AO14" i="55"/>
  <c r="AN14" i="55"/>
  <c r="AM14" i="55"/>
  <c r="AI14" i="55"/>
  <c r="AH14" i="55"/>
  <c r="AG14" i="55"/>
  <c r="AC14" i="55"/>
  <c r="AD14" i="55" s="1"/>
  <c r="U14" i="55" s="1"/>
  <c r="Z14" i="55"/>
  <c r="AA14" i="55" s="1"/>
  <c r="S14" i="55" s="1"/>
  <c r="V14" i="55"/>
  <c r="T14" i="55"/>
  <c r="R14" i="55"/>
  <c r="BQ13" i="55"/>
  <c r="BK13" i="55"/>
  <c r="BJ13" i="55"/>
  <c r="BI13" i="55"/>
  <c r="BH13" i="55"/>
  <c r="BG13" i="55"/>
  <c r="BF13" i="55"/>
  <c r="BE13" i="55"/>
  <c r="BD13" i="55"/>
  <c r="BC13" i="55"/>
  <c r="BB13" i="55"/>
  <c r="BA13" i="55"/>
  <c r="AZ13" i="55"/>
  <c r="AY13" i="55"/>
  <c r="AX13" i="55"/>
  <c r="AV13" i="55"/>
  <c r="AU13" i="55"/>
  <c r="AT13" i="55"/>
  <c r="AS13" i="55"/>
  <c r="AR13" i="55"/>
  <c r="AP13" i="55"/>
  <c r="AO13" i="55"/>
  <c r="AN13" i="55"/>
  <c r="AM13" i="55"/>
  <c r="AI13" i="55"/>
  <c r="AH13" i="55"/>
  <c r="AG13" i="55"/>
  <c r="AC13" i="55"/>
  <c r="AD13" i="55" s="1"/>
  <c r="U13" i="55" s="1"/>
  <c r="Z13" i="55"/>
  <c r="AA13" i="55" s="1"/>
  <c r="S13" i="55" s="1"/>
  <c r="V13" i="55"/>
  <c r="T13" i="55"/>
  <c r="R13" i="55"/>
  <c r="BQ12" i="55"/>
  <c r="BK12" i="55"/>
  <c r="BJ12" i="55"/>
  <c r="BI12" i="55"/>
  <c r="BH12" i="55"/>
  <c r="BG12" i="55"/>
  <c r="BF12" i="55"/>
  <c r="BE12" i="55"/>
  <c r="BD12" i="55"/>
  <c r="BC12" i="55"/>
  <c r="BB12" i="55"/>
  <c r="BA12" i="55"/>
  <c r="AZ12" i="55"/>
  <c r="AY12" i="55"/>
  <c r="AX12" i="55"/>
  <c r="AV12" i="55"/>
  <c r="AU12" i="55"/>
  <c r="AT12" i="55"/>
  <c r="AS12" i="55"/>
  <c r="AR12" i="55"/>
  <c r="AP12" i="55"/>
  <c r="AO12" i="55"/>
  <c r="AN12" i="55"/>
  <c r="AM12" i="55"/>
  <c r="AI12" i="55"/>
  <c r="AH12" i="55"/>
  <c r="AG12" i="55"/>
  <c r="AC12" i="55"/>
  <c r="AD12" i="55" s="1"/>
  <c r="U12" i="55" s="1"/>
  <c r="Z12" i="55"/>
  <c r="AA12" i="55" s="1"/>
  <c r="S12" i="55" s="1"/>
  <c r="V12" i="55"/>
  <c r="T12" i="55"/>
  <c r="R12" i="55"/>
  <c r="BQ11" i="55"/>
  <c r="BP11" i="55"/>
  <c r="BK11" i="55"/>
  <c r="BK21" i="55" s="1"/>
  <c r="N21" i="55" s="1"/>
  <c r="BJ11" i="55"/>
  <c r="BI11" i="55"/>
  <c r="BH11" i="55"/>
  <c r="BG11" i="55"/>
  <c r="BF11" i="55"/>
  <c r="BE11" i="55"/>
  <c r="BD11" i="55"/>
  <c r="BC11" i="55"/>
  <c r="BC21" i="55" s="1"/>
  <c r="F21" i="55" s="1"/>
  <c r="BB11" i="55"/>
  <c r="BA11" i="55"/>
  <c r="AZ11" i="55"/>
  <c r="AY11" i="55"/>
  <c r="AY21" i="55" s="1"/>
  <c r="B21" i="55" s="1"/>
  <c r="AX11" i="55"/>
  <c r="AV11" i="55"/>
  <c r="AU11" i="55"/>
  <c r="AT11" i="55"/>
  <c r="AS11" i="55"/>
  <c r="AR11" i="55"/>
  <c r="AQ11" i="55"/>
  <c r="AP11" i="55"/>
  <c r="AO11" i="55"/>
  <c r="AN11" i="55"/>
  <c r="AM11" i="55"/>
  <c r="AL11" i="55"/>
  <c r="AL21" i="55" s="1"/>
  <c r="AK11" i="55"/>
  <c r="AJ11" i="55"/>
  <c r="AI11" i="55"/>
  <c r="AH11" i="55"/>
  <c r="AG11" i="55"/>
  <c r="AF11" i="55"/>
  <c r="AC11" i="55"/>
  <c r="AD11" i="55" s="1"/>
  <c r="U11" i="55" s="1"/>
  <c r="Z11" i="55"/>
  <c r="AA11" i="55" s="1"/>
  <c r="S11" i="55" s="1"/>
  <c r="V11" i="55"/>
  <c r="T11" i="55"/>
  <c r="R11" i="55"/>
  <c r="BQ10" i="55"/>
  <c r="BP10" i="55"/>
  <c r="BK10" i="55"/>
  <c r="BJ10" i="55"/>
  <c r="BI10" i="55"/>
  <c r="BH10" i="55"/>
  <c r="BG10" i="55"/>
  <c r="BF10" i="55"/>
  <c r="BE10" i="55"/>
  <c r="BD10" i="55"/>
  <c r="BC10" i="55"/>
  <c r="BB10" i="55"/>
  <c r="BA10" i="55"/>
  <c r="AZ10" i="55"/>
  <c r="AY10" i="55"/>
  <c r="AX10" i="55"/>
  <c r="AV10" i="55"/>
  <c r="AU10" i="55"/>
  <c r="AT10" i="55"/>
  <c r="AS10" i="55"/>
  <c r="AR10" i="55"/>
  <c r="AQ10" i="55"/>
  <c r="AP10" i="55"/>
  <c r="AO10" i="55"/>
  <c r="AN10" i="55"/>
  <c r="AM10" i="55"/>
  <c r="AL10" i="55"/>
  <c r="AK10" i="55"/>
  <c r="AJ10" i="55"/>
  <c r="AI10" i="55"/>
  <c r="AH10" i="55"/>
  <c r="AG10" i="55"/>
  <c r="AF10" i="55"/>
  <c r="AC10" i="55"/>
  <c r="AD10" i="55" s="1"/>
  <c r="U10" i="55" s="1"/>
  <c r="Z10" i="55"/>
  <c r="AA10" i="55" s="1"/>
  <c r="S10" i="55" s="1"/>
  <c r="V10" i="55"/>
  <c r="T10" i="55"/>
  <c r="R10" i="55"/>
  <c r="BQ9" i="55"/>
  <c r="BQ21" i="55" s="1"/>
  <c r="BP9" i="55"/>
  <c r="BP21" i="55" s="1"/>
  <c r="BK9" i="55"/>
  <c r="BJ9" i="55"/>
  <c r="BJ21" i="55" s="1"/>
  <c r="M21" i="55" s="1"/>
  <c r="BI9" i="55"/>
  <c r="BI21" i="55" s="1"/>
  <c r="L21" i="55" s="1"/>
  <c r="BH9" i="55"/>
  <c r="BH21" i="55" s="1"/>
  <c r="K21" i="55" s="1"/>
  <c r="BG9" i="55"/>
  <c r="BF9" i="55"/>
  <c r="BF21" i="55" s="1"/>
  <c r="I21" i="55" s="1"/>
  <c r="BE9" i="55"/>
  <c r="BE21" i="55" s="1"/>
  <c r="H21" i="55" s="1"/>
  <c r="BD9" i="55"/>
  <c r="BD21" i="55" s="1"/>
  <c r="G21" i="55" s="1"/>
  <c r="BC9" i="55"/>
  <c r="BB9" i="55"/>
  <c r="BB21" i="55" s="1"/>
  <c r="E21" i="55" s="1"/>
  <c r="BA9" i="55"/>
  <c r="BA21" i="55" s="1"/>
  <c r="D21" i="55" s="1"/>
  <c r="AZ9" i="55"/>
  <c r="AZ21" i="55" s="1"/>
  <c r="C21" i="55" s="1"/>
  <c r="AY9" i="55"/>
  <c r="AX9" i="55"/>
  <c r="AX21" i="55" s="1"/>
  <c r="A21" i="55" s="1"/>
  <c r="AV9" i="55"/>
  <c r="AV21" i="55" s="1"/>
  <c r="O21" i="55" s="1"/>
  <c r="AU9" i="55"/>
  <c r="AU21" i="55" s="1"/>
  <c r="AT9" i="55"/>
  <c r="AS9" i="55"/>
  <c r="AS21" i="55" s="1"/>
  <c r="AS23" i="55" s="1"/>
  <c r="AR9" i="55"/>
  <c r="AR21" i="55" s="1"/>
  <c r="AQ9" i="55"/>
  <c r="AQ21" i="55" s="1"/>
  <c r="AP9" i="55"/>
  <c r="AO9" i="55"/>
  <c r="AO21" i="55" s="1"/>
  <c r="AN9" i="55"/>
  <c r="AN21" i="55" s="1"/>
  <c r="AN23" i="55" s="1"/>
  <c r="AM9" i="55"/>
  <c r="AM21" i="55" s="1"/>
  <c r="AM23" i="55" s="1"/>
  <c r="AL9" i="55"/>
  <c r="AK9" i="55"/>
  <c r="AK21" i="55" s="1"/>
  <c r="AJ9" i="55"/>
  <c r="AJ21" i="55" s="1"/>
  <c r="AI9" i="55"/>
  <c r="AI21" i="55" s="1"/>
  <c r="AH9" i="55"/>
  <c r="AG9" i="55"/>
  <c r="AG21" i="55" s="1"/>
  <c r="AF9" i="55"/>
  <c r="AF21" i="55" s="1"/>
  <c r="AC9" i="55"/>
  <c r="AC21" i="55" s="1"/>
  <c r="AA9" i="55"/>
  <c r="S9" i="55" s="1"/>
  <c r="Z9" i="55"/>
  <c r="V9" i="55"/>
  <c r="T9" i="55"/>
  <c r="R9" i="55"/>
  <c r="BN8" i="55"/>
  <c r="W4" i="55"/>
  <c r="C4" i="55"/>
  <c r="X2" i="55"/>
  <c r="S2" i="55"/>
  <c r="R2" i="55"/>
  <c r="Q2" i="55"/>
  <c r="P2" i="55"/>
  <c r="O2" i="55"/>
  <c r="N2" i="55"/>
  <c r="M2" i="55"/>
  <c r="C2" i="55"/>
  <c r="BG21" i="55" l="1"/>
  <c r="J21" i="55" s="1"/>
  <c r="AH21" i="55"/>
  <c r="V31" i="55" s="1"/>
  <c r="AP21" i="55"/>
  <c r="V35" i="55" s="1"/>
  <c r="AT21" i="55"/>
  <c r="AT23" i="55" s="1"/>
  <c r="AK23" i="55"/>
  <c r="V41" i="55"/>
  <c r="W42" i="55"/>
  <c r="V42" i="55"/>
  <c r="AL23" i="55"/>
  <c r="AP23" i="55"/>
  <c r="V45" i="55"/>
  <c r="AO23" i="55"/>
  <c r="V33" i="55"/>
  <c r="AI23" i="55"/>
  <c r="R35" i="55"/>
  <c r="AQ23" i="55"/>
  <c r="R34" i="55"/>
  <c r="BP23" i="55"/>
  <c r="T33" i="55"/>
  <c r="T34" i="55"/>
  <c r="V29" i="55"/>
  <c r="AG23" i="55"/>
  <c r="R33" i="55"/>
  <c r="AF23" i="55"/>
  <c r="V39" i="55"/>
  <c r="BL9" i="55" s="1"/>
  <c r="BM9" i="55" s="1"/>
  <c r="AJ23" i="55"/>
  <c r="W27" i="55"/>
  <c r="X27" i="55" s="1"/>
  <c r="AR23" i="55"/>
  <c r="V34" i="55"/>
  <c r="BQ23" i="55"/>
  <c r="AB29" i="55"/>
  <c r="Q27" i="55" s="1"/>
  <c r="V37" i="55"/>
  <c r="W37" i="55" s="1"/>
  <c r="AO42" i="55"/>
  <c r="W41" i="55"/>
  <c r="AD9" i="55"/>
  <c r="U9" i="55" s="1"/>
  <c r="AD23" i="55"/>
  <c r="T23" i="55" s="1"/>
  <c r="Z21" i="55"/>
  <c r="AB22" i="55" s="1"/>
  <c r="R21" i="55" s="1"/>
  <c r="AA23" i="55"/>
  <c r="R23" i="55" s="1"/>
  <c r="H6" i="1"/>
  <c r="AH23" i="55" l="1"/>
  <c r="AK27" i="55"/>
  <c r="W33" i="55"/>
  <c r="W34" i="55"/>
  <c r="W39" i="55"/>
  <c r="AK28" i="55"/>
  <c r="AL28" i="55"/>
  <c r="R31" i="55"/>
  <c r="T31" i="55" s="1"/>
  <c r="W31" i="55" s="1"/>
  <c r="BN9" i="55"/>
  <c r="AO38" i="51"/>
  <c r="AO37" i="51"/>
  <c r="AG37" i="51"/>
  <c r="AF37" i="51"/>
  <c r="AO36" i="51"/>
  <c r="AG36" i="51"/>
  <c r="AF36" i="51"/>
  <c r="AO35" i="51"/>
  <c r="AG35" i="51"/>
  <c r="AF35" i="51"/>
  <c r="AO34" i="51"/>
  <c r="AG34" i="51"/>
  <c r="AF34" i="51"/>
  <c r="AO33" i="51"/>
  <c r="AG33" i="51"/>
  <c r="AF33" i="51"/>
  <c r="AO32" i="51"/>
  <c r="AG32" i="51"/>
  <c r="AF32" i="51"/>
  <c r="AO31" i="51"/>
  <c r="AG31" i="51"/>
  <c r="AF31" i="51"/>
  <c r="AO30" i="51"/>
  <c r="AG30" i="51"/>
  <c r="AF30" i="51"/>
  <c r="AO29" i="51"/>
  <c r="AG29" i="51"/>
  <c r="AF29" i="51"/>
  <c r="AO28" i="51"/>
  <c r="AG28" i="51"/>
  <c r="AF28" i="51"/>
  <c r="AG27" i="51"/>
  <c r="AF27" i="51"/>
  <c r="O27" i="51"/>
  <c r="N27" i="51"/>
  <c r="M27" i="51"/>
  <c r="L27" i="51"/>
  <c r="K27" i="51"/>
  <c r="J27" i="51"/>
  <c r="I27" i="51"/>
  <c r="H27" i="51"/>
  <c r="G27" i="51"/>
  <c r="F27" i="51"/>
  <c r="E27" i="51"/>
  <c r="D27" i="51"/>
  <c r="C27" i="51"/>
  <c r="B27" i="51"/>
  <c r="A27" i="51"/>
  <c r="AC25" i="51"/>
  <c r="Z25" i="51"/>
  <c r="S25" i="51"/>
  <c r="Q25" i="51"/>
  <c r="AC24" i="51"/>
  <c r="Z24" i="51"/>
  <c r="AA24" i="51"/>
  <c r="R24" i="51" s="1"/>
  <c r="S24" i="51"/>
  <c r="Q24" i="51"/>
  <c r="AC23" i="51"/>
  <c r="Z23" i="51"/>
  <c r="Z27" i="51" s="1"/>
  <c r="S23" i="51"/>
  <c r="Q23" i="51"/>
  <c r="BQ19" i="51"/>
  <c r="BK19" i="51"/>
  <c r="BJ19" i="51"/>
  <c r="BI19" i="51"/>
  <c r="BH19" i="51"/>
  <c r="BG19" i="51"/>
  <c r="BF19" i="51"/>
  <c r="BE19" i="51"/>
  <c r="BD19" i="51"/>
  <c r="BC19" i="51"/>
  <c r="BB19" i="51"/>
  <c r="BA19" i="51"/>
  <c r="AZ19" i="51"/>
  <c r="AY19" i="51"/>
  <c r="AX19" i="51"/>
  <c r="AV19" i="51"/>
  <c r="AU19" i="51"/>
  <c r="AT19" i="51"/>
  <c r="AS19" i="51"/>
  <c r="AR19" i="51"/>
  <c r="AP19" i="51"/>
  <c r="AO19" i="51"/>
  <c r="AN19" i="51"/>
  <c r="AM19" i="51"/>
  <c r="AI19" i="51"/>
  <c r="AH19" i="51"/>
  <c r="AG19" i="51"/>
  <c r="AC19" i="51"/>
  <c r="Z19" i="51"/>
  <c r="T19" i="51"/>
  <c r="AD19" i="51" s="1"/>
  <c r="U19" i="51" s="1"/>
  <c r="R19" i="51"/>
  <c r="BQ18" i="51"/>
  <c r="BK18" i="51"/>
  <c r="BJ18" i="51"/>
  <c r="BI18" i="51"/>
  <c r="BH18" i="51"/>
  <c r="BG18" i="51"/>
  <c r="BF18" i="51"/>
  <c r="BE18" i="51"/>
  <c r="BD18" i="51"/>
  <c r="BC18" i="51"/>
  <c r="BB18" i="51"/>
  <c r="BA18" i="51"/>
  <c r="AZ18" i="51"/>
  <c r="AY18" i="51"/>
  <c r="AX18" i="51"/>
  <c r="AV18" i="51"/>
  <c r="AU18" i="51"/>
  <c r="AT18" i="51"/>
  <c r="AS18" i="51"/>
  <c r="AR18" i="51"/>
  <c r="AP18" i="51"/>
  <c r="AO18" i="51"/>
  <c r="AN18" i="51"/>
  <c r="AM18" i="51"/>
  <c r="AI18" i="51"/>
  <c r="AH18" i="51"/>
  <c r="AG18" i="51"/>
  <c r="AC18" i="51"/>
  <c r="Z18" i="51"/>
  <c r="T18" i="51"/>
  <c r="R18" i="51"/>
  <c r="BQ17" i="51"/>
  <c r="BK17" i="51"/>
  <c r="BJ17" i="51"/>
  <c r="BI17" i="51"/>
  <c r="BH17" i="51"/>
  <c r="BG17" i="51"/>
  <c r="BF17" i="51"/>
  <c r="BE17" i="51"/>
  <c r="BD17" i="51"/>
  <c r="BC17" i="51"/>
  <c r="BB17" i="51"/>
  <c r="BA17" i="51"/>
  <c r="AZ17" i="51"/>
  <c r="AY17" i="51"/>
  <c r="AX17" i="51"/>
  <c r="AV17" i="51"/>
  <c r="AU17" i="51"/>
  <c r="AT17" i="51"/>
  <c r="AS17" i="51"/>
  <c r="AR17" i="51"/>
  <c r="AP17" i="51"/>
  <c r="AO17" i="51"/>
  <c r="AN17" i="51"/>
  <c r="AM17" i="51"/>
  <c r="AI17" i="51"/>
  <c r="AH17" i="51"/>
  <c r="AG17" i="51"/>
  <c r="AC17" i="51"/>
  <c r="AD17" i="51" s="1"/>
  <c r="U17" i="51" s="1"/>
  <c r="Z17" i="51"/>
  <c r="T17" i="51"/>
  <c r="R17" i="51"/>
  <c r="BQ16" i="51"/>
  <c r="BK16" i="51"/>
  <c r="BJ16" i="51"/>
  <c r="BI16" i="51"/>
  <c r="BH16" i="51"/>
  <c r="BG16" i="51"/>
  <c r="BF16" i="51"/>
  <c r="BE16" i="51"/>
  <c r="BD16" i="51"/>
  <c r="BC16" i="51"/>
  <c r="BB16" i="51"/>
  <c r="BA16" i="51"/>
  <c r="AZ16" i="51"/>
  <c r="AY16" i="51"/>
  <c r="AX16" i="51"/>
  <c r="AV16" i="51"/>
  <c r="AU16" i="51"/>
  <c r="AT16" i="51"/>
  <c r="AS16" i="51"/>
  <c r="AR16" i="51"/>
  <c r="AP16" i="51"/>
  <c r="AO16" i="51"/>
  <c r="AN16" i="51"/>
  <c r="AM16" i="51"/>
  <c r="AI16" i="51"/>
  <c r="AH16" i="51"/>
  <c r="AG16" i="51"/>
  <c r="AC16" i="51"/>
  <c r="Z16" i="51"/>
  <c r="T16" i="51"/>
  <c r="R16" i="51"/>
  <c r="BQ15" i="51"/>
  <c r="BK15" i="51"/>
  <c r="BJ15" i="51"/>
  <c r="BI15" i="51"/>
  <c r="BH15" i="51"/>
  <c r="BG15" i="51"/>
  <c r="BF15" i="51"/>
  <c r="BE15" i="51"/>
  <c r="BD15" i="51"/>
  <c r="BC15" i="51"/>
  <c r="BB15" i="51"/>
  <c r="BA15" i="51"/>
  <c r="AZ15" i="51"/>
  <c r="AY15" i="51"/>
  <c r="AX15" i="51"/>
  <c r="AV15" i="51"/>
  <c r="AU15" i="51"/>
  <c r="AT15" i="51"/>
  <c r="AS15" i="51"/>
  <c r="AR15" i="51"/>
  <c r="AP15" i="51"/>
  <c r="AO15" i="51"/>
  <c r="AN15" i="51"/>
  <c r="AM15" i="51"/>
  <c r="AI15" i="51"/>
  <c r="AH15" i="51"/>
  <c r="AG15" i="51"/>
  <c r="AC15" i="51"/>
  <c r="Z15" i="51"/>
  <c r="T15" i="51"/>
  <c r="R15" i="51"/>
  <c r="BQ14" i="51"/>
  <c r="BK14" i="51"/>
  <c r="BJ14" i="51"/>
  <c r="BI14" i="51"/>
  <c r="BH14" i="51"/>
  <c r="BG14" i="51"/>
  <c r="BF14" i="51"/>
  <c r="BE14" i="51"/>
  <c r="BD14" i="51"/>
  <c r="BC14" i="51"/>
  <c r="BB14" i="51"/>
  <c r="BA14" i="51"/>
  <c r="AZ14" i="51"/>
  <c r="AY14" i="51"/>
  <c r="AX14" i="51"/>
  <c r="AV14" i="51"/>
  <c r="AU14" i="51"/>
  <c r="AT14" i="51"/>
  <c r="AS14" i="51"/>
  <c r="AR14" i="51"/>
  <c r="AP14" i="51"/>
  <c r="AO14" i="51"/>
  <c r="AN14" i="51"/>
  <c r="AM14" i="51"/>
  <c r="AI14" i="51"/>
  <c r="AH14" i="51"/>
  <c r="AG14" i="51"/>
  <c r="AC14" i="51"/>
  <c r="Z14" i="51"/>
  <c r="T14" i="51"/>
  <c r="R14" i="51"/>
  <c r="BQ13" i="51"/>
  <c r="BK13" i="51"/>
  <c r="BJ13" i="51"/>
  <c r="BI13" i="51"/>
  <c r="BH13" i="51"/>
  <c r="BG13" i="51"/>
  <c r="BF13" i="51"/>
  <c r="BE13" i="51"/>
  <c r="BD13" i="51"/>
  <c r="BC13" i="51"/>
  <c r="BB13" i="51"/>
  <c r="BA13" i="51"/>
  <c r="AZ13" i="51"/>
  <c r="AY13" i="51"/>
  <c r="AX13" i="51"/>
  <c r="AV13" i="51"/>
  <c r="AU13" i="51"/>
  <c r="AT13" i="51"/>
  <c r="AS13" i="51"/>
  <c r="AR13" i="51"/>
  <c r="AP13" i="51"/>
  <c r="AO13" i="51"/>
  <c r="AN13" i="51"/>
  <c r="AM13" i="51"/>
  <c r="AI13" i="51"/>
  <c r="AH13" i="51"/>
  <c r="AG13" i="51"/>
  <c r="AC13" i="51"/>
  <c r="AD13" i="51" s="1"/>
  <c r="U13" i="51" s="1"/>
  <c r="Z13" i="51"/>
  <c r="AA13" i="51" s="1"/>
  <c r="S13" i="51" s="1"/>
  <c r="T13" i="51"/>
  <c r="R13" i="51"/>
  <c r="BQ12" i="51"/>
  <c r="BK12" i="51"/>
  <c r="BJ12" i="51"/>
  <c r="BI12" i="51"/>
  <c r="BH12" i="51"/>
  <c r="BG12" i="51"/>
  <c r="BF12" i="51"/>
  <c r="BE12" i="51"/>
  <c r="BD12" i="51"/>
  <c r="BC12" i="51"/>
  <c r="BB12" i="51"/>
  <c r="BA12" i="51"/>
  <c r="AZ12" i="51"/>
  <c r="AY12" i="51"/>
  <c r="AX12" i="51"/>
  <c r="AV12" i="51"/>
  <c r="AU12" i="51"/>
  <c r="AT12" i="51"/>
  <c r="AS12" i="51"/>
  <c r="AR12" i="51"/>
  <c r="AP12" i="51"/>
  <c r="AO12" i="51"/>
  <c r="AN12" i="51"/>
  <c r="AM12" i="51"/>
  <c r="AI12" i="51"/>
  <c r="AH12" i="51"/>
  <c r="AG12" i="51"/>
  <c r="AC12" i="51"/>
  <c r="Z12" i="51"/>
  <c r="AA12" i="51" s="1"/>
  <c r="S12" i="51" s="1"/>
  <c r="T12" i="51"/>
  <c r="AD12" i="51" s="1"/>
  <c r="U12" i="51" s="1"/>
  <c r="R12" i="51"/>
  <c r="BQ11" i="51"/>
  <c r="BP11" i="51"/>
  <c r="BK11" i="51"/>
  <c r="BJ11" i="51"/>
  <c r="BI11" i="51"/>
  <c r="BH11" i="51"/>
  <c r="BG11" i="51"/>
  <c r="BF11" i="51"/>
  <c r="BE11" i="51"/>
  <c r="BD11" i="51"/>
  <c r="BC11" i="51"/>
  <c r="BB11" i="51"/>
  <c r="BA11" i="51"/>
  <c r="AZ11" i="51"/>
  <c r="AY11" i="51"/>
  <c r="AX11" i="51"/>
  <c r="AV11" i="51"/>
  <c r="AU11" i="51"/>
  <c r="AT11" i="51"/>
  <c r="AS11" i="51"/>
  <c r="AR11" i="51"/>
  <c r="AQ11" i="51"/>
  <c r="AP11" i="51"/>
  <c r="AO11" i="51"/>
  <c r="AN11" i="51"/>
  <c r="AM11" i="51"/>
  <c r="AL11" i="51"/>
  <c r="AK11" i="51"/>
  <c r="AJ11" i="51"/>
  <c r="AI11" i="51"/>
  <c r="AH11" i="51"/>
  <c r="AG11" i="51"/>
  <c r="AF11" i="51"/>
  <c r="AC11" i="51"/>
  <c r="Z11" i="51"/>
  <c r="T11" i="51"/>
  <c r="R11" i="51"/>
  <c r="BQ10" i="51"/>
  <c r="BP10" i="51"/>
  <c r="BK10" i="51"/>
  <c r="BJ10" i="51"/>
  <c r="BI10" i="51"/>
  <c r="BH10" i="51"/>
  <c r="BG10" i="51"/>
  <c r="BF10" i="51"/>
  <c r="BE10" i="51"/>
  <c r="BD10" i="51"/>
  <c r="BC10" i="51"/>
  <c r="BB10" i="51"/>
  <c r="BA10" i="51"/>
  <c r="AZ10" i="51"/>
  <c r="AY10" i="51"/>
  <c r="AX10" i="51"/>
  <c r="AV10" i="51"/>
  <c r="AU10" i="51"/>
  <c r="AT10" i="51"/>
  <c r="AS10" i="51"/>
  <c r="AR10" i="51"/>
  <c r="AQ10" i="51"/>
  <c r="AP10" i="51"/>
  <c r="AO10" i="51"/>
  <c r="AN10" i="51"/>
  <c r="AM10" i="51"/>
  <c r="AL10" i="51"/>
  <c r="AK10" i="51"/>
  <c r="AJ10" i="51"/>
  <c r="AI10" i="51"/>
  <c r="AH10" i="51"/>
  <c r="AG10" i="51"/>
  <c r="AF10" i="51"/>
  <c r="AC10" i="51"/>
  <c r="Z10" i="51"/>
  <c r="T10" i="51"/>
  <c r="R10" i="51"/>
  <c r="BQ9" i="51"/>
  <c r="BP9" i="51"/>
  <c r="BK9" i="51"/>
  <c r="BJ9" i="51"/>
  <c r="BI9" i="51"/>
  <c r="BH9" i="51"/>
  <c r="BG9" i="51"/>
  <c r="BF9" i="51"/>
  <c r="BE9" i="51"/>
  <c r="BD9" i="51"/>
  <c r="BC9" i="51"/>
  <c r="BB9" i="51"/>
  <c r="BA9" i="51"/>
  <c r="AZ9" i="51"/>
  <c r="AY9" i="51"/>
  <c r="AX9" i="51"/>
  <c r="AV9" i="51"/>
  <c r="AU9" i="51"/>
  <c r="AT9" i="51"/>
  <c r="AS9" i="51"/>
  <c r="AR9" i="51"/>
  <c r="AQ9" i="51"/>
  <c r="AP9" i="51"/>
  <c r="AO9" i="51"/>
  <c r="AN9" i="51"/>
  <c r="AM9" i="51"/>
  <c r="AL9" i="51"/>
  <c r="AK9" i="51"/>
  <c r="AJ9" i="51"/>
  <c r="AI9" i="51"/>
  <c r="AH9" i="51"/>
  <c r="AG9" i="51"/>
  <c r="AF9" i="51"/>
  <c r="AC9" i="51"/>
  <c r="Z9" i="51"/>
  <c r="T9" i="51"/>
  <c r="R9" i="51"/>
  <c r="AO38" i="50"/>
  <c r="AO37" i="50"/>
  <c r="AG37" i="50"/>
  <c r="AF37" i="50"/>
  <c r="AO36" i="50"/>
  <c r="AG36" i="50"/>
  <c r="AF36" i="50"/>
  <c r="AO35" i="50"/>
  <c r="AG35" i="50"/>
  <c r="AF35" i="50"/>
  <c r="AO34" i="50"/>
  <c r="AG34" i="50"/>
  <c r="AF34" i="50"/>
  <c r="AO33" i="50"/>
  <c r="AG33" i="50"/>
  <c r="AF33" i="50"/>
  <c r="AO32" i="50"/>
  <c r="AG32" i="50"/>
  <c r="AF32" i="50"/>
  <c r="AO31" i="50"/>
  <c r="AG31" i="50"/>
  <c r="AF31" i="50"/>
  <c r="AO30" i="50"/>
  <c r="AG30" i="50"/>
  <c r="AF30" i="50"/>
  <c r="AO29" i="50"/>
  <c r="AG29" i="50"/>
  <c r="AF29" i="50"/>
  <c r="AO28" i="50"/>
  <c r="AG28" i="50"/>
  <c r="AF28" i="50"/>
  <c r="AG27" i="50"/>
  <c r="AF27" i="50"/>
  <c r="O27" i="50"/>
  <c r="N27" i="50"/>
  <c r="M27" i="50"/>
  <c r="L27" i="50"/>
  <c r="K27" i="50"/>
  <c r="J27" i="50"/>
  <c r="I27" i="50"/>
  <c r="H27" i="50"/>
  <c r="G27" i="50"/>
  <c r="F27" i="50"/>
  <c r="E27" i="50"/>
  <c r="D27" i="50"/>
  <c r="C27" i="50"/>
  <c r="B27" i="50"/>
  <c r="A27" i="50"/>
  <c r="AC25" i="50"/>
  <c r="Z25" i="50"/>
  <c r="S25" i="50"/>
  <c r="Q25" i="50"/>
  <c r="AC24" i="50"/>
  <c r="Z24" i="50"/>
  <c r="S24" i="50"/>
  <c r="Q24" i="50"/>
  <c r="AC23" i="50"/>
  <c r="Z23" i="50"/>
  <c r="Z27" i="50" s="1"/>
  <c r="S23" i="50"/>
  <c r="Q23" i="50"/>
  <c r="BQ19" i="50"/>
  <c r="BK19" i="50"/>
  <c r="BJ19" i="50"/>
  <c r="BI19" i="50"/>
  <c r="BH19" i="50"/>
  <c r="BG19" i="50"/>
  <c r="BF19" i="50"/>
  <c r="BE19" i="50"/>
  <c r="BD19" i="50"/>
  <c r="BC19" i="50"/>
  <c r="BB19" i="50"/>
  <c r="BA19" i="50"/>
  <c r="AZ19" i="50"/>
  <c r="AY19" i="50"/>
  <c r="AX19" i="50"/>
  <c r="AV19" i="50"/>
  <c r="AU19" i="50"/>
  <c r="AT19" i="50"/>
  <c r="AS19" i="50"/>
  <c r="AR19" i="50"/>
  <c r="AP19" i="50"/>
  <c r="AO19" i="50"/>
  <c r="AN19" i="50"/>
  <c r="AM19" i="50"/>
  <c r="AI19" i="50"/>
  <c r="AH19" i="50"/>
  <c r="AG19" i="50"/>
  <c r="AC19" i="50"/>
  <c r="Z19" i="50"/>
  <c r="T19" i="50"/>
  <c r="R19" i="50"/>
  <c r="BQ18" i="50"/>
  <c r="BK18" i="50"/>
  <c r="BJ18" i="50"/>
  <c r="BI18" i="50"/>
  <c r="BH18" i="50"/>
  <c r="BG18" i="50"/>
  <c r="BF18" i="50"/>
  <c r="BE18" i="50"/>
  <c r="BD18" i="50"/>
  <c r="BC18" i="50"/>
  <c r="BB18" i="50"/>
  <c r="BA18" i="50"/>
  <c r="AZ18" i="50"/>
  <c r="AY18" i="50"/>
  <c r="AX18" i="50"/>
  <c r="AV18" i="50"/>
  <c r="AU18" i="50"/>
  <c r="AT18" i="50"/>
  <c r="AS18" i="50"/>
  <c r="AR18" i="50"/>
  <c r="AP18" i="50"/>
  <c r="AO18" i="50"/>
  <c r="AN18" i="50"/>
  <c r="AM18" i="50"/>
  <c r="AI18" i="50"/>
  <c r="AH18" i="50"/>
  <c r="AG18" i="50"/>
  <c r="AC18" i="50"/>
  <c r="Z18" i="50"/>
  <c r="T18" i="50"/>
  <c r="R18" i="50"/>
  <c r="BQ17" i="50"/>
  <c r="BK17" i="50"/>
  <c r="BJ17" i="50"/>
  <c r="BI17" i="50"/>
  <c r="BH17" i="50"/>
  <c r="BG17" i="50"/>
  <c r="BF17" i="50"/>
  <c r="BE17" i="50"/>
  <c r="BD17" i="50"/>
  <c r="BC17" i="50"/>
  <c r="BB17" i="50"/>
  <c r="BA17" i="50"/>
  <c r="AZ17" i="50"/>
  <c r="AY17" i="50"/>
  <c r="AX17" i="50"/>
  <c r="AV17" i="50"/>
  <c r="AU17" i="50"/>
  <c r="AT17" i="50"/>
  <c r="AS17" i="50"/>
  <c r="AR17" i="50"/>
  <c r="AP17" i="50"/>
  <c r="AO17" i="50"/>
  <c r="AN17" i="50"/>
  <c r="AM17" i="50"/>
  <c r="AI17" i="50"/>
  <c r="AH17" i="50"/>
  <c r="AG17" i="50"/>
  <c r="AC17" i="50"/>
  <c r="Z17" i="50"/>
  <c r="T17" i="50"/>
  <c r="R17" i="50"/>
  <c r="BQ16" i="50"/>
  <c r="BK16" i="50"/>
  <c r="BJ16" i="50"/>
  <c r="BI16" i="50"/>
  <c r="BH16" i="50"/>
  <c r="BG16" i="50"/>
  <c r="BF16" i="50"/>
  <c r="BE16" i="50"/>
  <c r="BD16" i="50"/>
  <c r="BC16" i="50"/>
  <c r="BB16" i="50"/>
  <c r="BA16" i="50"/>
  <c r="AZ16" i="50"/>
  <c r="AY16" i="50"/>
  <c r="AX16" i="50"/>
  <c r="AV16" i="50"/>
  <c r="AU16" i="50"/>
  <c r="AT16" i="50"/>
  <c r="AS16" i="50"/>
  <c r="AR16" i="50"/>
  <c r="AP16" i="50"/>
  <c r="AO16" i="50"/>
  <c r="AN16" i="50"/>
  <c r="AM16" i="50"/>
  <c r="AI16" i="50"/>
  <c r="AH16" i="50"/>
  <c r="AG16" i="50"/>
  <c r="AC16" i="50"/>
  <c r="Z16" i="50"/>
  <c r="T16" i="50"/>
  <c r="R16" i="50"/>
  <c r="BQ15" i="50"/>
  <c r="BK15" i="50"/>
  <c r="BJ15" i="50"/>
  <c r="BI15" i="50"/>
  <c r="BH15" i="50"/>
  <c r="BG15" i="50"/>
  <c r="BF15" i="50"/>
  <c r="BE15" i="50"/>
  <c r="BD15" i="50"/>
  <c r="BC15" i="50"/>
  <c r="BB15" i="50"/>
  <c r="BA15" i="50"/>
  <c r="AZ15" i="50"/>
  <c r="AY15" i="50"/>
  <c r="AX15" i="50"/>
  <c r="AV15" i="50"/>
  <c r="AU15" i="50"/>
  <c r="AT15" i="50"/>
  <c r="AS15" i="50"/>
  <c r="AR15" i="50"/>
  <c r="AP15" i="50"/>
  <c r="AO15" i="50"/>
  <c r="AN15" i="50"/>
  <c r="AM15" i="50"/>
  <c r="AI15" i="50"/>
  <c r="AH15" i="50"/>
  <c r="AG15" i="50"/>
  <c r="AC15" i="50"/>
  <c r="Z15" i="50"/>
  <c r="T15" i="50"/>
  <c r="R15" i="50"/>
  <c r="BQ14" i="50"/>
  <c r="BK14" i="50"/>
  <c r="BJ14" i="50"/>
  <c r="BI14" i="50"/>
  <c r="BH14" i="50"/>
  <c r="BG14" i="50"/>
  <c r="BF14" i="50"/>
  <c r="BE14" i="50"/>
  <c r="BD14" i="50"/>
  <c r="BC14" i="50"/>
  <c r="BB14" i="50"/>
  <c r="BA14" i="50"/>
  <c r="AZ14" i="50"/>
  <c r="AY14" i="50"/>
  <c r="AX14" i="50"/>
  <c r="AV14" i="50"/>
  <c r="AU14" i="50"/>
  <c r="AT14" i="50"/>
  <c r="AS14" i="50"/>
  <c r="AR14" i="50"/>
  <c r="AP14" i="50"/>
  <c r="AO14" i="50"/>
  <c r="AN14" i="50"/>
  <c r="AM14" i="50"/>
  <c r="AI14" i="50"/>
  <c r="AH14" i="50"/>
  <c r="AG14" i="50"/>
  <c r="AC14" i="50"/>
  <c r="AD14" i="50" s="1"/>
  <c r="U14" i="50" s="1"/>
  <c r="Z14" i="50"/>
  <c r="T14" i="50"/>
  <c r="R14" i="50"/>
  <c r="BQ13" i="50"/>
  <c r="BK13" i="50"/>
  <c r="BJ13" i="50"/>
  <c r="BI13" i="50"/>
  <c r="BH13" i="50"/>
  <c r="BG13" i="50"/>
  <c r="BF13" i="50"/>
  <c r="BE13" i="50"/>
  <c r="BD13" i="50"/>
  <c r="BC13" i="50"/>
  <c r="BB13" i="50"/>
  <c r="BA13" i="50"/>
  <c r="AZ13" i="50"/>
  <c r="AY13" i="50"/>
  <c r="AX13" i="50"/>
  <c r="AV13" i="50"/>
  <c r="AU13" i="50"/>
  <c r="AT13" i="50"/>
  <c r="AS13" i="50"/>
  <c r="AR13" i="50"/>
  <c r="AP13" i="50"/>
  <c r="AO13" i="50"/>
  <c r="AN13" i="50"/>
  <c r="AM13" i="50"/>
  <c r="AI13" i="50"/>
  <c r="AH13" i="50"/>
  <c r="AG13" i="50"/>
  <c r="AC13" i="50"/>
  <c r="Z13" i="50"/>
  <c r="T13" i="50"/>
  <c r="R13" i="50"/>
  <c r="BQ12" i="50"/>
  <c r="BK12" i="50"/>
  <c r="BJ12" i="50"/>
  <c r="BI12" i="50"/>
  <c r="BH12" i="50"/>
  <c r="BG12" i="50"/>
  <c r="BF12" i="50"/>
  <c r="BE12" i="50"/>
  <c r="BD12" i="50"/>
  <c r="BC12" i="50"/>
  <c r="BB12" i="50"/>
  <c r="BA12" i="50"/>
  <c r="AZ12" i="50"/>
  <c r="AY12" i="50"/>
  <c r="AX12" i="50"/>
  <c r="AV12" i="50"/>
  <c r="AU12" i="50"/>
  <c r="AT12" i="50"/>
  <c r="AS12" i="50"/>
  <c r="AR12" i="50"/>
  <c r="AP12" i="50"/>
  <c r="AO12" i="50"/>
  <c r="AN12" i="50"/>
  <c r="AM12" i="50"/>
  <c r="AI12" i="50"/>
  <c r="AH12" i="50"/>
  <c r="AG12" i="50"/>
  <c r="AC12" i="50"/>
  <c r="Z12" i="50"/>
  <c r="T12" i="50"/>
  <c r="R12" i="50"/>
  <c r="BQ11" i="50"/>
  <c r="BP11" i="50"/>
  <c r="BK11" i="50"/>
  <c r="BJ11" i="50"/>
  <c r="BI11" i="50"/>
  <c r="BH11" i="50"/>
  <c r="BG11" i="50"/>
  <c r="BF11" i="50"/>
  <c r="BE11" i="50"/>
  <c r="BD11" i="50"/>
  <c r="BC11" i="50"/>
  <c r="BB11" i="50"/>
  <c r="BA11" i="50"/>
  <c r="AZ11" i="50"/>
  <c r="AY11" i="50"/>
  <c r="AX11" i="50"/>
  <c r="AV11" i="50"/>
  <c r="AU11" i="50"/>
  <c r="AT11" i="50"/>
  <c r="AS11" i="50"/>
  <c r="AR11" i="50"/>
  <c r="AQ11" i="50"/>
  <c r="AP11" i="50"/>
  <c r="AO11" i="50"/>
  <c r="AN11" i="50"/>
  <c r="AM11" i="50"/>
  <c r="AL11" i="50"/>
  <c r="AK11" i="50"/>
  <c r="AJ11" i="50"/>
  <c r="AI11" i="50"/>
  <c r="AH11" i="50"/>
  <c r="AG11" i="50"/>
  <c r="AF11" i="50"/>
  <c r="AC11" i="50"/>
  <c r="Z11" i="50"/>
  <c r="T11" i="50"/>
  <c r="R11" i="50"/>
  <c r="BQ10" i="50"/>
  <c r="BP10" i="50"/>
  <c r="BK10" i="50"/>
  <c r="BJ10" i="50"/>
  <c r="BI10" i="50"/>
  <c r="BH10" i="50"/>
  <c r="BG10" i="50"/>
  <c r="BF10" i="50"/>
  <c r="BE10" i="50"/>
  <c r="BD10" i="50"/>
  <c r="BC10" i="50"/>
  <c r="BB10" i="50"/>
  <c r="BA10" i="50"/>
  <c r="AZ10" i="50"/>
  <c r="AY10" i="50"/>
  <c r="AX10" i="50"/>
  <c r="AV10" i="50"/>
  <c r="AU10" i="50"/>
  <c r="AT10" i="50"/>
  <c r="AS10" i="50"/>
  <c r="AR10" i="50"/>
  <c r="AQ10" i="50"/>
  <c r="AP10" i="50"/>
  <c r="AO10" i="50"/>
  <c r="AN10" i="50"/>
  <c r="AM10" i="50"/>
  <c r="AL10" i="50"/>
  <c r="AK10" i="50"/>
  <c r="AJ10" i="50"/>
  <c r="AI10" i="50"/>
  <c r="AH10" i="50"/>
  <c r="AG10" i="50"/>
  <c r="AF10" i="50"/>
  <c r="AC10" i="50"/>
  <c r="Z10" i="50"/>
  <c r="T10" i="50"/>
  <c r="R10" i="50"/>
  <c r="BQ9" i="50"/>
  <c r="BP9" i="50"/>
  <c r="BK9" i="50"/>
  <c r="BJ9" i="50"/>
  <c r="BI9" i="50"/>
  <c r="BH9" i="50"/>
  <c r="BG9" i="50"/>
  <c r="BF9" i="50"/>
  <c r="BE9" i="50"/>
  <c r="BD9" i="50"/>
  <c r="BC9" i="50"/>
  <c r="BB9" i="50"/>
  <c r="BA9" i="50"/>
  <c r="AZ9" i="50"/>
  <c r="AY9" i="50"/>
  <c r="AX9" i="50"/>
  <c r="AV9" i="50"/>
  <c r="AU9" i="50"/>
  <c r="AT9" i="50"/>
  <c r="AS9" i="50"/>
  <c r="AR9" i="50"/>
  <c r="AQ9" i="50"/>
  <c r="AP9" i="50"/>
  <c r="AO9" i="50"/>
  <c r="AN9" i="50"/>
  <c r="AM9" i="50"/>
  <c r="AL9" i="50"/>
  <c r="AK9" i="50"/>
  <c r="AJ9" i="50"/>
  <c r="AI9" i="50"/>
  <c r="AH9" i="50"/>
  <c r="AG9" i="50"/>
  <c r="AF9" i="50"/>
  <c r="AC9" i="50"/>
  <c r="Z9" i="50"/>
  <c r="T9" i="50"/>
  <c r="R9" i="50"/>
  <c r="AO38" i="49"/>
  <c r="AO37" i="49"/>
  <c r="AG37" i="49"/>
  <c r="AF37" i="49"/>
  <c r="AO36" i="49"/>
  <c r="AG36" i="49"/>
  <c r="AF36" i="49"/>
  <c r="AO35" i="49"/>
  <c r="AG35" i="49"/>
  <c r="AF35" i="49"/>
  <c r="AO34" i="49"/>
  <c r="AG34" i="49"/>
  <c r="AF34" i="49"/>
  <c r="AO33" i="49"/>
  <c r="AG33" i="49"/>
  <c r="AF33" i="49"/>
  <c r="AO32" i="49"/>
  <c r="AG32" i="49"/>
  <c r="AF32" i="49"/>
  <c r="AO31" i="49"/>
  <c r="AG31" i="49"/>
  <c r="AF31" i="49"/>
  <c r="AO30" i="49"/>
  <c r="AG30" i="49"/>
  <c r="AF30" i="49"/>
  <c r="AO29" i="49"/>
  <c r="AG29" i="49"/>
  <c r="AF29" i="49"/>
  <c r="AO28" i="49"/>
  <c r="AG28" i="49"/>
  <c r="AF28" i="49"/>
  <c r="AG27" i="49"/>
  <c r="AF27" i="49"/>
  <c r="O27" i="49"/>
  <c r="N27" i="49"/>
  <c r="M27" i="49"/>
  <c r="L27" i="49"/>
  <c r="K27" i="49"/>
  <c r="J27" i="49"/>
  <c r="I27" i="49"/>
  <c r="H27" i="49"/>
  <c r="G27" i="49"/>
  <c r="F27" i="49"/>
  <c r="E27" i="49"/>
  <c r="D27" i="49"/>
  <c r="C27" i="49"/>
  <c r="B27" i="49"/>
  <c r="A27" i="49"/>
  <c r="AC25" i="49"/>
  <c r="Z25" i="49"/>
  <c r="S25" i="49"/>
  <c r="Q25" i="49"/>
  <c r="AC24" i="49"/>
  <c r="Z24" i="49"/>
  <c r="S24" i="49"/>
  <c r="Q24" i="49"/>
  <c r="AC23" i="49"/>
  <c r="Z23" i="49"/>
  <c r="Z27" i="49" s="1"/>
  <c r="S23" i="49"/>
  <c r="Q23" i="49"/>
  <c r="BQ19" i="49"/>
  <c r="BK19" i="49"/>
  <c r="BJ19" i="49"/>
  <c r="BI19" i="49"/>
  <c r="BH19" i="49"/>
  <c r="BG19" i="49"/>
  <c r="BF19" i="49"/>
  <c r="BE19" i="49"/>
  <c r="BD19" i="49"/>
  <c r="BC19" i="49"/>
  <c r="BB19" i="49"/>
  <c r="BA19" i="49"/>
  <c r="AZ19" i="49"/>
  <c r="AY19" i="49"/>
  <c r="AX19" i="49"/>
  <c r="AV19" i="49"/>
  <c r="AU19" i="49"/>
  <c r="AT19" i="49"/>
  <c r="AS19" i="49"/>
  <c r="AR19" i="49"/>
  <c r="AP19" i="49"/>
  <c r="AO19" i="49"/>
  <c r="AN19" i="49"/>
  <c r="AM19" i="49"/>
  <c r="AI19" i="49"/>
  <c r="AH19" i="49"/>
  <c r="AG19" i="49"/>
  <c r="AC19" i="49"/>
  <c r="Z19" i="49"/>
  <c r="T19" i="49"/>
  <c r="R19" i="49"/>
  <c r="BQ18" i="49"/>
  <c r="BK18" i="49"/>
  <c r="BJ18" i="49"/>
  <c r="BI18" i="49"/>
  <c r="BH18" i="49"/>
  <c r="BG18" i="49"/>
  <c r="BF18" i="49"/>
  <c r="BE18" i="49"/>
  <c r="BD18" i="49"/>
  <c r="BC18" i="49"/>
  <c r="BB18" i="49"/>
  <c r="BA18" i="49"/>
  <c r="AZ18" i="49"/>
  <c r="AY18" i="49"/>
  <c r="AX18" i="49"/>
  <c r="AV18" i="49"/>
  <c r="AU18" i="49"/>
  <c r="AT18" i="49"/>
  <c r="AS18" i="49"/>
  <c r="AR18" i="49"/>
  <c r="AP18" i="49"/>
  <c r="AO18" i="49"/>
  <c r="AN18" i="49"/>
  <c r="AM18" i="49"/>
  <c r="AI18" i="49"/>
  <c r="AH18" i="49"/>
  <c r="AG18" i="49"/>
  <c r="AC18" i="49"/>
  <c r="Z18" i="49"/>
  <c r="T18" i="49"/>
  <c r="R18" i="49"/>
  <c r="BQ17" i="49"/>
  <c r="BK17" i="49"/>
  <c r="BJ17" i="49"/>
  <c r="BI17" i="49"/>
  <c r="BH17" i="49"/>
  <c r="BG17" i="49"/>
  <c r="BF17" i="49"/>
  <c r="BE17" i="49"/>
  <c r="BD17" i="49"/>
  <c r="BC17" i="49"/>
  <c r="BB17" i="49"/>
  <c r="BA17" i="49"/>
  <c r="AZ17" i="49"/>
  <c r="AY17" i="49"/>
  <c r="AX17" i="49"/>
  <c r="AV17" i="49"/>
  <c r="AU17" i="49"/>
  <c r="AT17" i="49"/>
  <c r="AS17" i="49"/>
  <c r="AR17" i="49"/>
  <c r="AP17" i="49"/>
  <c r="AO17" i="49"/>
  <c r="AN17" i="49"/>
  <c r="AM17" i="49"/>
  <c r="AI17" i="49"/>
  <c r="AH17" i="49"/>
  <c r="AG17" i="49"/>
  <c r="AC17" i="49"/>
  <c r="Z17" i="49"/>
  <c r="T17" i="49"/>
  <c r="R17" i="49"/>
  <c r="AA17" i="49" s="1"/>
  <c r="S17" i="49" s="1"/>
  <c r="BQ16" i="49"/>
  <c r="BK16" i="49"/>
  <c r="BJ16" i="49"/>
  <c r="BI16" i="49"/>
  <c r="BH16" i="49"/>
  <c r="BG16" i="49"/>
  <c r="BF16" i="49"/>
  <c r="BE16" i="49"/>
  <c r="BD16" i="49"/>
  <c r="BC16" i="49"/>
  <c r="BB16" i="49"/>
  <c r="BA16" i="49"/>
  <c r="AZ16" i="49"/>
  <c r="AY16" i="49"/>
  <c r="AX16" i="49"/>
  <c r="AV16" i="49"/>
  <c r="AU16" i="49"/>
  <c r="AT16" i="49"/>
  <c r="AS16" i="49"/>
  <c r="AR16" i="49"/>
  <c r="AP16" i="49"/>
  <c r="AO16" i="49"/>
  <c r="AN16" i="49"/>
  <c r="AM16" i="49"/>
  <c r="AI16" i="49"/>
  <c r="AH16" i="49"/>
  <c r="AG16" i="49"/>
  <c r="AC16" i="49"/>
  <c r="Z16" i="49"/>
  <c r="T16" i="49"/>
  <c r="R16" i="49"/>
  <c r="BQ15" i="49"/>
  <c r="BK15" i="49"/>
  <c r="BJ15" i="49"/>
  <c r="BI15" i="49"/>
  <c r="BH15" i="49"/>
  <c r="BG15" i="49"/>
  <c r="BF15" i="49"/>
  <c r="BE15" i="49"/>
  <c r="BD15" i="49"/>
  <c r="BC15" i="49"/>
  <c r="BB15" i="49"/>
  <c r="BA15" i="49"/>
  <c r="AZ15" i="49"/>
  <c r="AY15" i="49"/>
  <c r="AX15" i="49"/>
  <c r="AV15" i="49"/>
  <c r="AU15" i="49"/>
  <c r="AT15" i="49"/>
  <c r="AS15" i="49"/>
  <c r="AR15" i="49"/>
  <c r="AP15" i="49"/>
  <c r="AO15" i="49"/>
  <c r="AN15" i="49"/>
  <c r="AM15" i="49"/>
  <c r="AI15" i="49"/>
  <c r="AH15" i="49"/>
  <c r="AG15" i="49"/>
  <c r="AC15" i="49"/>
  <c r="Z15" i="49"/>
  <c r="AA15" i="49" s="1"/>
  <c r="S15" i="49" s="1"/>
  <c r="T15" i="49"/>
  <c r="R15" i="49"/>
  <c r="BQ14" i="49"/>
  <c r="BK14" i="49"/>
  <c r="BJ14" i="49"/>
  <c r="BI14" i="49"/>
  <c r="BH14" i="49"/>
  <c r="BG14" i="49"/>
  <c r="BF14" i="49"/>
  <c r="BE14" i="49"/>
  <c r="BD14" i="49"/>
  <c r="BC14" i="49"/>
  <c r="BB14" i="49"/>
  <c r="BA14" i="49"/>
  <c r="AZ14" i="49"/>
  <c r="AY14" i="49"/>
  <c r="AX14" i="49"/>
  <c r="AV14" i="49"/>
  <c r="AU14" i="49"/>
  <c r="AT14" i="49"/>
  <c r="AS14" i="49"/>
  <c r="AR14" i="49"/>
  <c r="AP14" i="49"/>
  <c r="AO14" i="49"/>
  <c r="AN14" i="49"/>
  <c r="AM14" i="49"/>
  <c r="AI14" i="49"/>
  <c r="AH14" i="49"/>
  <c r="AG14" i="49"/>
  <c r="AC14" i="49"/>
  <c r="Z14" i="49"/>
  <c r="T14" i="49"/>
  <c r="R14" i="49"/>
  <c r="BQ13" i="49"/>
  <c r="BK13" i="49"/>
  <c r="BJ13" i="49"/>
  <c r="BI13" i="49"/>
  <c r="BH13" i="49"/>
  <c r="BG13" i="49"/>
  <c r="BF13" i="49"/>
  <c r="BE13" i="49"/>
  <c r="BD13" i="49"/>
  <c r="BC13" i="49"/>
  <c r="BB13" i="49"/>
  <c r="BA13" i="49"/>
  <c r="AZ13" i="49"/>
  <c r="AY13" i="49"/>
  <c r="AX13" i="49"/>
  <c r="AV13" i="49"/>
  <c r="AU13" i="49"/>
  <c r="AT13" i="49"/>
  <c r="AS13" i="49"/>
  <c r="AR13" i="49"/>
  <c r="AP13" i="49"/>
  <c r="AO13" i="49"/>
  <c r="AN13" i="49"/>
  <c r="AM13" i="49"/>
  <c r="AI13" i="49"/>
  <c r="AH13" i="49"/>
  <c r="AG13" i="49"/>
  <c r="AC13" i="49"/>
  <c r="Z13" i="49"/>
  <c r="T13" i="49"/>
  <c r="R13" i="49"/>
  <c r="BQ12" i="49"/>
  <c r="BK12" i="49"/>
  <c r="BJ12" i="49"/>
  <c r="BI12" i="49"/>
  <c r="BH12" i="49"/>
  <c r="BG12" i="49"/>
  <c r="BF12" i="49"/>
  <c r="BE12" i="49"/>
  <c r="BD12" i="49"/>
  <c r="BC12" i="49"/>
  <c r="BB12" i="49"/>
  <c r="BA12" i="49"/>
  <c r="AZ12" i="49"/>
  <c r="AY12" i="49"/>
  <c r="AX12" i="49"/>
  <c r="AV12" i="49"/>
  <c r="AU12" i="49"/>
  <c r="AT12" i="49"/>
  <c r="AS12" i="49"/>
  <c r="AR12" i="49"/>
  <c r="AP12" i="49"/>
  <c r="AO12" i="49"/>
  <c r="AN12" i="49"/>
  <c r="AM12" i="49"/>
  <c r="AI12" i="49"/>
  <c r="AH12" i="49"/>
  <c r="AG12" i="49"/>
  <c r="AC12" i="49"/>
  <c r="Z12" i="49"/>
  <c r="T12" i="49"/>
  <c r="R12" i="49"/>
  <c r="BQ11" i="49"/>
  <c r="BP11" i="49"/>
  <c r="BK11" i="49"/>
  <c r="BJ11" i="49"/>
  <c r="BI11" i="49"/>
  <c r="BH11" i="49"/>
  <c r="BG11" i="49"/>
  <c r="BF11" i="49"/>
  <c r="BE11" i="49"/>
  <c r="BD11" i="49"/>
  <c r="BC11" i="49"/>
  <c r="BB11" i="49"/>
  <c r="BA11" i="49"/>
  <c r="AZ11" i="49"/>
  <c r="AY11" i="49"/>
  <c r="AX11" i="49"/>
  <c r="AV11" i="49"/>
  <c r="AU11" i="49"/>
  <c r="AT11" i="49"/>
  <c r="AS11" i="49"/>
  <c r="AR11" i="49"/>
  <c r="AQ11" i="49"/>
  <c r="AP11" i="49"/>
  <c r="AO11" i="49"/>
  <c r="AN11" i="49"/>
  <c r="AM11" i="49"/>
  <c r="AL11" i="49"/>
  <c r="AK11" i="49"/>
  <c r="AJ11" i="49"/>
  <c r="AI11" i="49"/>
  <c r="AH11" i="49"/>
  <c r="AG11" i="49"/>
  <c r="AF11" i="49"/>
  <c r="AC11" i="49"/>
  <c r="AD11" i="49" s="1"/>
  <c r="U11" i="49" s="1"/>
  <c r="Z11" i="49"/>
  <c r="T11" i="49"/>
  <c r="R11" i="49"/>
  <c r="BQ10" i="49"/>
  <c r="BP10" i="49"/>
  <c r="BK10" i="49"/>
  <c r="BJ10" i="49"/>
  <c r="BI10" i="49"/>
  <c r="BH10" i="49"/>
  <c r="BG10" i="49"/>
  <c r="BF10" i="49"/>
  <c r="BE10" i="49"/>
  <c r="BD10" i="49"/>
  <c r="BC10" i="49"/>
  <c r="BB10" i="49"/>
  <c r="BA10" i="49"/>
  <c r="AZ10" i="49"/>
  <c r="AY10" i="49"/>
  <c r="AX10" i="49"/>
  <c r="AV10" i="49"/>
  <c r="AU10" i="49"/>
  <c r="AT10" i="49"/>
  <c r="AS10" i="49"/>
  <c r="AR10" i="49"/>
  <c r="AQ10" i="49"/>
  <c r="AP10" i="49"/>
  <c r="AO10" i="49"/>
  <c r="AN10" i="49"/>
  <c r="AM10" i="49"/>
  <c r="AL10" i="49"/>
  <c r="AK10" i="49"/>
  <c r="AJ10" i="49"/>
  <c r="AI10" i="49"/>
  <c r="AH10" i="49"/>
  <c r="AG10" i="49"/>
  <c r="AF10" i="49"/>
  <c r="AC10" i="49"/>
  <c r="Z10" i="49"/>
  <c r="T10" i="49"/>
  <c r="R10" i="49"/>
  <c r="BQ9" i="49"/>
  <c r="BP9" i="49"/>
  <c r="BK9" i="49"/>
  <c r="BJ9" i="49"/>
  <c r="BI9" i="49"/>
  <c r="BH9" i="49"/>
  <c r="BG9" i="49"/>
  <c r="BF9" i="49"/>
  <c r="BE9" i="49"/>
  <c r="BD9" i="49"/>
  <c r="BC9" i="49"/>
  <c r="BB9" i="49"/>
  <c r="BA9" i="49"/>
  <c r="AZ9" i="49"/>
  <c r="AY9" i="49"/>
  <c r="AX9" i="49"/>
  <c r="AV9" i="49"/>
  <c r="AU9" i="49"/>
  <c r="AT9" i="49"/>
  <c r="AS9" i="49"/>
  <c r="AR9" i="49"/>
  <c r="AQ9" i="49"/>
  <c r="AP9" i="49"/>
  <c r="AO9" i="49"/>
  <c r="AN9" i="49"/>
  <c r="AM9" i="49"/>
  <c r="AL9" i="49"/>
  <c r="AK9" i="49"/>
  <c r="AJ9" i="49"/>
  <c r="AI9" i="49"/>
  <c r="AH9" i="49"/>
  <c r="AG9" i="49"/>
  <c r="AF9" i="49"/>
  <c r="AC9" i="49"/>
  <c r="Z9" i="49"/>
  <c r="T9" i="49"/>
  <c r="R9" i="49"/>
  <c r="AO38" i="48"/>
  <c r="AO37" i="48"/>
  <c r="AG37" i="48"/>
  <c r="AF37" i="48"/>
  <c r="AO36" i="48"/>
  <c r="AG36" i="48"/>
  <c r="AF36" i="48"/>
  <c r="AO35" i="48"/>
  <c r="AG35" i="48"/>
  <c r="AF35" i="48"/>
  <c r="AO34" i="48"/>
  <c r="AG34" i="48"/>
  <c r="AF34" i="48"/>
  <c r="AO33" i="48"/>
  <c r="AG33" i="48"/>
  <c r="AF33" i="48"/>
  <c r="AO32" i="48"/>
  <c r="AG32" i="48"/>
  <c r="AF32" i="48"/>
  <c r="AO31" i="48"/>
  <c r="AG31" i="48"/>
  <c r="AF31" i="48"/>
  <c r="AO30" i="48"/>
  <c r="AG30" i="48"/>
  <c r="AF30" i="48"/>
  <c r="AO29" i="48"/>
  <c r="AG29" i="48"/>
  <c r="AF29" i="48"/>
  <c r="AO28" i="48"/>
  <c r="AG28" i="48"/>
  <c r="AF28" i="48"/>
  <c r="AG27" i="48"/>
  <c r="AF27" i="48"/>
  <c r="O27" i="48"/>
  <c r="N27" i="48"/>
  <c r="M27" i="48"/>
  <c r="L27" i="48"/>
  <c r="K27" i="48"/>
  <c r="J27" i="48"/>
  <c r="I27" i="48"/>
  <c r="H27" i="48"/>
  <c r="G27" i="48"/>
  <c r="F27" i="48"/>
  <c r="E27" i="48"/>
  <c r="D27" i="48"/>
  <c r="C27" i="48"/>
  <c r="B27" i="48"/>
  <c r="A27" i="48"/>
  <c r="AC25" i="48"/>
  <c r="Z25" i="48"/>
  <c r="AA25" i="48" s="1"/>
  <c r="R25" i="48" s="1"/>
  <c r="S25" i="48"/>
  <c r="Q25" i="48"/>
  <c r="AC24" i="48"/>
  <c r="Z24" i="48"/>
  <c r="S24" i="48"/>
  <c r="Q24" i="48"/>
  <c r="AC23" i="48"/>
  <c r="Z23" i="48"/>
  <c r="S23" i="48"/>
  <c r="Q23" i="48"/>
  <c r="BQ19" i="48"/>
  <c r="BK19" i="48"/>
  <c r="BJ19" i="48"/>
  <c r="BI19" i="48"/>
  <c r="BH19" i="48"/>
  <c r="BG19" i="48"/>
  <c r="BF19" i="48"/>
  <c r="BE19" i="48"/>
  <c r="BD19" i="48"/>
  <c r="BC19" i="48"/>
  <c r="BB19" i="48"/>
  <c r="BA19" i="48"/>
  <c r="AZ19" i="48"/>
  <c r="AY19" i="48"/>
  <c r="AX19" i="48"/>
  <c r="AV19" i="48"/>
  <c r="AU19" i="48"/>
  <c r="AT19" i="48"/>
  <c r="AS19" i="48"/>
  <c r="AR19" i="48"/>
  <c r="AP19" i="48"/>
  <c r="AO19" i="48"/>
  <c r="AN19" i="48"/>
  <c r="AM19" i="48"/>
  <c r="AI19" i="48"/>
  <c r="AH19" i="48"/>
  <c r="AG19" i="48"/>
  <c r="AC19" i="48"/>
  <c r="Z19" i="48"/>
  <c r="T19" i="48"/>
  <c r="R19" i="48"/>
  <c r="BQ18" i="48"/>
  <c r="BK18" i="48"/>
  <c r="BJ18" i="48"/>
  <c r="BI18" i="48"/>
  <c r="BH18" i="48"/>
  <c r="BG18" i="48"/>
  <c r="BF18" i="48"/>
  <c r="BE18" i="48"/>
  <c r="BD18" i="48"/>
  <c r="BC18" i="48"/>
  <c r="BB18" i="48"/>
  <c r="BA18" i="48"/>
  <c r="AZ18" i="48"/>
  <c r="AY18" i="48"/>
  <c r="AX18" i="48"/>
  <c r="AV18" i="48"/>
  <c r="AU18" i="48"/>
  <c r="AT18" i="48"/>
  <c r="AS18" i="48"/>
  <c r="AR18" i="48"/>
  <c r="AP18" i="48"/>
  <c r="AO18" i="48"/>
  <c r="AN18" i="48"/>
  <c r="AM18" i="48"/>
  <c r="AI18" i="48"/>
  <c r="AH18" i="48"/>
  <c r="AG18" i="48"/>
  <c r="AC18" i="48"/>
  <c r="Z18" i="48"/>
  <c r="T18" i="48"/>
  <c r="R18" i="48"/>
  <c r="BQ17" i="48"/>
  <c r="BK17" i="48"/>
  <c r="BJ17" i="48"/>
  <c r="BI17" i="48"/>
  <c r="BH17" i="48"/>
  <c r="BG17" i="48"/>
  <c r="BF17" i="48"/>
  <c r="BE17" i="48"/>
  <c r="BD17" i="48"/>
  <c r="BC17" i="48"/>
  <c r="BB17" i="48"/>
  <c r="BA17" i="48"/>
  <c r="AZ17" i="48"/>
  <c r="AY17" i="48"/>
  <c r="AX17" i="48"/>
  <c r="AV17" i="48"/>
  <c r="AU17" i="48"/>
  <c r="AT17" i="48"/>
  <c r="AS17" i="48"/>
  <c r="AR17" i="48"/>
  <c r="AP17" i="48"/>
  <c r="AO17" i="48"/>
  <c r="AN17" i="48"/>
  <c r="AM17" i="48"/>
  <c r="AI17" i="48"/>
  <c r="AH17" i="48"/>
  <c r="AG17" i="48"/>
  <c r="AC17" i="48"/>
  <c r="AD17" i="48" s="1"/>
  <c r="U17" i="48" s="1"/>
  <c r="Z17" i="48"/>
  <c r="T17" i="48"/>
  <c r="R17" i="48"/>
  <c r="BQ16" i="48"/>
  <c r="BK16" i="48"/>
  <c r="BJ16" i="48"/>
  <c r="BI16" i="48"/>
  <c r="BH16" i="48"/>
  <c r="BG16" i="48"/>
  <c r="BF16" i="48"/>
  <c r="BE16" i="48"/>
  <c r="BD16" i="48"/>
  <c r="BC16" i="48"/>
  <c r="BB16" i="48"/>
  <c r="BA16" i="48"/>
  <c r="AZ16" i="48"/>
  <c r="AY16" i="48"/>
  <c r="AX16" i="48"/>
  <c r="AV16" i="48"/>
  <c r="AU16" i="48"/>
  <c r="AT16" i="48"/>
  <c r="AS16" i="48"/>
  <c r="AR16" i="48"/>
  <c r="AP16" i="48"/>
  <c r="AO16" i="48"/>
  <c r="AN16" i="48"/>
  <c r="AM16" i="48"/>
  <c r="AI16" i="48"/>
  <c r="AH16" i="48"/>
  <c r="AG16" i="48"/>
  <c r="AC16" i="48"/>
  <c r="Z16" i="48"/>
  <c r="AA16" i="48" s="1"/>
  <c r="S16" i="48" s="1"/>
  <c r="T16" i="48"/>
  <c r="R16" i="48"/>
  <c r="BQ15" i="48"/>
  <c r="BK15" i="48"/>
  <c r="BJ15" i="48"/>
  <c r="BI15" i="48"/>
  <c r="BH15" i="48"/>
  <c r="BG15" i="48"/>
  <c r="BF15" i="48"/>
  <c r="BE15" i="48"/>
  <c r="BD15" i="48"/>
  <c r="BC15" i="48"/>
  <c r="BB15" i="48"/>
  <c r="BA15" i="48"/>
  <c r="AZ15" i="48"/>
  <c r="AY15" i="48"/>
  <c r="AX15" i="48"/>
  <c r="AV15" i="48"/>
  <c r="AU15" i="48"/>
  <c r="AT15" i="48"/>
  <c r="AS15" i="48"/>
  <c r="AR15" i="48"/>
  <c r="AP15" i="48"/>
  <c r="AO15" i="48"/>
  <c r="AN15" i="48"/>
  <c r="AM15" i="48"/>
  <c r="AI15" i="48"/>
  <c r="AH15" i="48"/>
  <c r="AG15" i="48"/>
  <c r="AC15" i="48"/>
  <c r="Z15" i="48"/>
  <c r="T15" i="48"/>
  <c r="R15" i="48"/>
  <c r="BQ14" i="48"/>
  <c r="BK14" i="48"/>
  <c r="BJ14" i="48"/>
  <c r="BI14" i="48"/>
  <c r="BH14" i="48"/>
  <c r="BG14" i="48"/>
  <c r="BF14" i="48"/>
  <c r="BE14" i="48"/>
  <c r="BD14" i="48"/>
  <c r="BC14" i="48"/>
  <c r="BB14" i="48"/>
  <c r="BA14" i="48"/>
  <c r="AZ14" i="48"/>
  <c r="AY14" i="48"/>
  <c r="AX14" i="48"/>
  <c r="AV14" i="48"/>
  <c r="AU14" i="48"/>
  <c r="AT14" i="48"/>
  <c r="AS14" i="48"/>
  <c r="AR14" i="48"/>
  <c r="AP14" i="48"/>
  <c r="AO14" i="48"/>
  <c r="AN14" i="48"/>
  <c r="AM14" i="48"/>
  <c r="AI14" i="48"/>
  <c r="AH14" i="48"/>
  <c r="AG14" i="48"/>
  <c r="AC14" i="48"/>
  <c r="Z14" i="48"/>
  <c r="AA14" i="48" s="1"/>
  <c r="S14" i="48" s="1"/>
  <c r="T14" i="48"/>
  <c r="R14" i="48"/>
  <c r="BQ13" i="48"/>
  <c r="BK13" i="48"/>
  <c r="BJ13" i="48"/>
  <c r="BI13" i="48"/>
  <c r="BH13" i="48"/>
  <c r="BG13" i="48"/>
  <c r="BF13" i="48"/>
  <c r="BE13" i="48"/>
  <c r="BD13" i="48"/>
  <c r="BC13" i="48"/>
  <c r="BB13" i="48"/>
  <c r="BA13" i="48"/>
  <c r="AZ13" i="48"/>
  <c r="AY13" i="48"/>
  <c r="AX13" i="48"/>
  <c r="AV13" i="48"/>
  <c r="AU13" i="48"/>
  <c r="AT13" i="48"/>
  <c r="AS13" i="48"/>
  <c r="AR13" i="48"/>
  <c r="AP13" i="48"/>
  <c r="AO13" i="48"/>
  <c r="AN13" i="48"/>
  <c r="AM13" i="48"/>
  <c r="AI13" i="48"/>
  <c r="AH13" i="48"/>
  <c r="AG13" i="48"/>
  <c r="AC13" i="48"/>
  <c r="Z13" i="48"/>
  <c r="T13" i="48"/>
  <c r="R13" i="48"/>
  <c r="BQ12" i="48"/>
  <c r="BK12" i="48"/>
  <c r="BJ12" i="48"/>
  <c r="BI12" i="48"/>
  <c r="BH12" i="48"/>
  <c r="BG12" i="48"/>
  <c r="BF12" i="48"/>
  <c r="BE12" i="48"/>
  <c r="BD12" i="48"/>
  <c r="BC12" i="48"/>
  <c r="BB12" i="48"/>
  <c r="BA12" i="48"/>
  <c r="AZ12" i="48"/>
  <c r="AY12" i="48"/>
  <c r="AX12" i="48"/>
  <c r="AV12" i="48"/>
  <c r="AU12" i="48"/>
  <c r="AT12" i="48"/>
  <c r="AS12" i="48"/>
  <c r="AR12" i="48"/>
  <c r="AP12" i="48"/>
  <c r="AO12" i="48"/>
  <c r="AN12" i="48"/>
  <c r="AM12" i="48"/>
  <c r="AI12" i="48"/>
  <c r="AH12" i="48"/>
  <c r="AG12" i="48"/>
  <c r="AC12" i="48"/>
  <c r="Z12" i="48"/>
  <c r="T12" i="48"/>
  <c r="R12" i="48"/>
  <c r="BQ11" i="48"/>
  <c r="BP11" i="48"/>
  <c r="BK11" i="48"/>
  <c r="BJ11" i="48"/>
  <c r="BI11" i="48"/>
  <c r="BH11" i="48"/>
  <c r="BG11" i="48"/>
  <c r="BF11" i="48"/>
  <c r="BE11" i="48"/>
  <c r="BD11" i="48"/>
  <c r="BC11" i="48"/>
  <c r="BB11" i="48"/>
  <c r="BA11" i="48"/>
  <c r="AZ11" i="48"/>
  <c r="AY11" i="48"/>
  <c r="AX11" i="48"/>
  <c r="AV11" i="48"/>
  <c r="AU11" i="48"/>
  <c r="AT11" i="48"/>
  <c r="AS11" i="48"/>
  <c r="AR11" i="48"/>
  <c r="AQ11" i="48"/>
  <c r="AP11" i="48"/>
  <c r="AO11" i="48"/>
  <c r="AN11" i="48"/>
  <c r="AM11" i="48"/>
  <c r="AL11" i="48"/>
  <c r="AK11" i="48"/>
  <c r="AJ11" i="48"/>
  <c r="AI11" i="48"/>
  <c r="AH11" i="48"/>
  <c r="AG11" i="48"/>
  <c r="AF11" i="48"/>
  <c r="AC11" i="48"/>
  <c r="Z11" i="48"/>
  <c r="T11" i="48"/>
  <c r="R11" i="48"/>
  <c r="BQ10" i="48"/>
  <c r="BP10" i="48"/>
  <c r="BK10" i="48"/>
  <c r="BJ10" i="48"/>
  <c r="BI10" i="48"/>
  <c r="BH10" i="48"/>
  <c r="BG10" i="48"/>
  <c r="BF10" i="48"/>
  <c r="BE10" i="48"/>
  <c r="BD10" i="48"/>
  <c r="BC10" i="48"/>
  <c r="BB10" i="48"/>
  <c r="BA10" i="48"/>
  <c r="AZ10" i="48"/>
  <c r="AY10" i="48"/>
  <c r="AX10" i="48"/>
  <c r="AV10" i="48"/>
  <c r="AU10" i="48"/>
  <c r="AT10" i="48"/>
  <c r="AS10" i="48"/>
  <c r="AR10" i="48"/>
  <c r="AQ10" i="48"/>
  <c r="AP10" i="48"/>
  <c r="AO10" i="48"/>
  <c r="AN10" i="48"/>
  <c r="AM10" i="48"/>
  <c r="AL10" i="48"/>
  <c r="AK10" i="48"/>
  <c r="AJ10" i="48"/>
  <c r="AI10" i="48"/>
  <c r="AH10" i="48"/>
  <c r="AG10" i="48"/>
  <c r="AF10" i="48"/>
  <c r="AC10" i="48"/>
  <c r="Z10" i="48"/>
  <c r="T10" i="48"/>
  <c r="R10" i="48"/>
  <c r="BQ9" i="48"/>
  <c r="BP9" i="48"/>
  <c r="BK9" i="48"/>
  <c r="BJ9" i="48"/>
  <c r="BI9" i="48"/>
  <c r="BH9" i="48"/>
  <c r="BG9" i="48"/>
  <c r="BF9" i="48"/>
  <c r="BE9" i="48"/>
  <c r="BD9" i="48"/>
  <c r="BC9" i="48"/>
  <c r="BB9" i="48"/>
  <c r="BA9" i="48"/>
  <c r="AZ9" i="48"/>
  <c r="AY9" i="48"/>
  <c r="AX9" i="48"/>
  <c r="AV9" i="48"/>
  <c r="AU9" i="48"/>
  <c r="AT9" i="48"/>
  <c r="AS9" i="48"/>
  <c r="AR9" i="48"/>
  <c r="AQ9" i="48"/>
  <c r="AP9" i="48"/>
  <c r="AO9" i="48"/>
  <c r="AN9" i="48"/>
  <c r="AM9" i="48"/>
  <c r="AL9" i="48"/>
  <c r="AK9" i="48"/>
  <c r="AJ9" i="48"/>
  <c r="AI9" i="48"/>
  <c r="AH9" i="48"/>
  <c r="AG9" i="48"/>
  <c r="AF9" i="48"/>
  <c r="AC9" i="48"/>
  <c r="Z9" i="48"/>
  <c r="T9" i="48"/>
  <c r="R9" i="48"/>
  <c r="AO38" i="47"/>
  <c r="AO37" i="47"/>
  <c r="AG37" i="47"/>
  <c r="AF37" i="47"/>
  <c r="AO36" i="47"/>
  <c r="AG36" i="47"/>
  <c r="AF36" i="47"/>
  <c r="AO35" i="47"/>
  <c r="AG35" i="47"/>
  <c r="AF35" i="47"/>
  <c r="AO34" i="47"/>
  <c r="AG34" i="47"/>
  <c r="AF34" i="47"/>
  <c r="AO33" i="47"/>
  <c r="AG33" i="47"/>
  <c r="AF33" i="47"/>
  <c r="AO32" i="47"/>
  <c r="AG32" i="47"/>
  <c r="AF32" i="47"/>
  <c r="AO31" i="47"/>
  <c r="AG31" i="47"/>
  <c r="AF31" i="47"/>
  <c r="AO30" i="47"/>
  <c r="AG30" i="47"/>
  <c r="AF30" i="47"/>
  <c r="AO29" i="47"/>
  <c r="AG29" i="47"/>
  <c r="AF29" i="47"/>
  <c r="AO28" i="47"/>
  <c r="AG28" i="47"/>
  <c r="AF28" i="47"/>
  <c r="AG27" i="47"/>
  <c r="AF27" i="47"/>
  <c r="O27" i="47"/>
  <c r="N27" i="47"/>
  <c r="M27" i="47"/>
  <c r="L27" i="47"/>
  <c r="K27" i="47"/>
  <c r="J27" i="47"/>
  <c r="I27" i="47"/>
  <c r="H27" i="47"/>
  <c r="G27" i="47"/>
  <c r="F27" i="47"/>
  <c r="E27" i="47"/>
  <c r="D27" i="47"/>
  <c r="C27" i="47"/>
  <c r="B27" i="47"/>
  <c r="A27" i="47"/>
  <c r="AC25" i="47"/>
  <c r="Z25" i="47"/>
  <c r="S25" i="47"/>
  <c r="Q25" i="47"/>
  <c r="AC24" i="47"/>
  <c r="Z24" i="47"/>
  <c r="S24" i="47"/>
  <c r="Q24" i="47"/>
  <c r="AC23" i="47"/>
  <c r="Z23" i="47"/>
  <c r="S23" i="47"/>
  <c r="Q23" i="47"/>
  <c r="BQ19" i="47"/>
  <c r="BK19" i="47"/>
  <c r="BJ19" i="47"/>
  <c r="BI19" i="47"/>
  <c r="BH19" i="47"/>
  <c r="BG19" i="47"/>
  <c r="BF19" i="47"/>
  <c r="BE19" i="47"/>
  <c r="BD19" i="47"/>
  <c r="BC19" i="47"/>
  <c r="BB19" i="47"/>
  <c r="BA19" i="47"/>
  <c r="AZ19" i="47"/>
  <c r="AY19" i="47"/>
  <c r="AX19" i="47"/>
  <c r="AV19" i="47"/>
  <c r="AU19" i="47"/>
  <c r="AT19" i="47"/>
  <c r="AS19" i="47"/>
  <c r="AR19" i="47"/>
  <c r="AP19" i="47"/>
  <c r="AO19" i="47"/>
  <c r="AN19" i="47"/>
  <c r="AM19" i="47"/>
  <c r="AI19" i="47"/>
  <c r="AH19" i="47"/>
  <c r="AG19" i="47"/>
  <c r="AC19" i="47"/>
  <c r="Z19" i="47"/>
  <c r="T19" i="47"/>
  <c r="R19" i="47"/>
  <c r="BQ18" i="47"/>
  <c r="BK18" i="47"/>
  <c r="BJ18" i="47"/>
  <c r="BI18" i="47"/>
  <c r="BH18" i="47"/>
  <c r="BG18" i="47"/>
  <c r="BF18" i="47"/>
  <c r="BE18" i="47"/>
  <c r="BD18" i="47"/>
  <c r="BC18" i="47"/>
  <c r="BB18" i="47"/>
  <c r="BA18" i="47"/>
  <c r="AZ18" i="47"/>
  <c r="AY18" i="47"/>
  <c r="AX18" i="47"/>
  <c r="AV18" i="47"/>
  <c r="AU18" i="47"/>
  <c r="AT18" i="47"/>
  <c r="AS18" i="47"/>
  <c r="AR18" i="47"/>
  <c r="AP18" i="47"/>
  <c r="AO18" i="47"/>
  <c r="AN18" i="47"/>
  <c r="AM18" i="47"/>
  <c r="AI18" i="47"/>
  <c r="AH18" i="47"/>
  <c r="AG18" i="47"/>
  <c r="AC18" i="47"/>
  <c r="Z18" i="47"/>
  <c r="T18" i="47"/>
  <c r="R18" i="47"/>
  <c r="BQ17" i="47"/>
  <c r="BK17" i="47"/>
  <c r="BJ17" i="47"/>
  <c r="BI17" i="47"/>
  <c r="BH17" i="47"/>
  <c r="BG17" i="47"/>
  <c r="BF17" i="47"/>
  <c r="BE17" i="47"/>
  <c r="BD17" i="47"/>
  <c r="BC17" i="47"/>
  <c r="BB17" i="47"/>
  <c r="BA17" i="47"/>
  <c r="AZ17" i="47"/>
  <c r="AY17" i="47"/>
  <c r="AX17" i="47"/>
  <c r="AV17" i="47"/>
  <c r="AU17" i="47"/>
  <c r="AT17" i="47"/>
  <c r="AS17" i="47"/>
  <c r="AR17" i="47"/>
  <c r="AP17" i="47"/>
  <c r="AO17" i="47"/>
  <c r="AN17" i="47"/>
  <c r="AM17" i="47"/>
  <c r="AI17" i="47"/>
  <c r="AH17" i="47"/>
  <c r="AG17" i="47"/>
  <c r="AC17" i="47"/>
  <c r="Z17" i="47"/>
  <c r="T17" i="47"/>
  <c r="R17" i="47"/>
  <c r="BQ16" i="47"/>
  <c r="BK16" i="47"/>
  <c r="BJ16" i="47"/>
  <c r="BI16" i="47"/>
  <c r="BH16" i="47"/>
  <c r="BG16" i="47"/>
  <c r="BF16" i="47"/>
  <c r="BE16" i="47"/>
  <c r="BD16" i="47"/>
  <c r="BC16" i="47"/>
  <c r="BB16" i="47"/>
  <c r="BA16" i="47"/>
  <c r="AZ16" i="47"/>
  <c r="AY16" i="47"/>
  <c r="AX16" i="47"/>
  <c r="AV16" i="47"/>
  <c r="AU16" i="47"/>
  <c r="AT16" i="47"/>
  <c r="AS16" i="47"/>
  <c r="AR16" i="47"/>
  <c r="AP16" i="47"/>
  <c r="AO16" i="47"/>
  <c r="AN16" i="47"/>
  <c r="AM16" i="47"/>
  <c r="AI16" i="47"/>
  <c r="AH16" i="47"/>
  <c r="AG16" i="47"/>
  <c r="AC16" i="47"/>
  <c r="Z16" i="47"/>
  <c r="T16" i="47"/>
  <c r="R16" i="47"/>
  <c r="BQ15" i="47"/>
  <c r="BK15" i="47"/>
  <c r="BJ15" i="47"/>
  <c r="BI15" i="47"/>
  <c r="BH15" i="47"/>
  <c r="BG15" i="47"/>
  <c r="BF15" i="47"/>
  <c r="BE15" i="47"/>
  <c r="BD15" i="47"/>
  <c r="BC15" i="47"/>
  <c r="BB15" i="47"/>
  <c r="BA15" i="47"/>
  <c r="AZ15" i="47"/>
  <c r="AY15" i="47"/>
  <c r="AX15" i="47"/>
  <c r="AV15" i="47"/>
  <c r="AU15" i="47"/>
  <c r="AT15" i="47"/>
  <c r="AS15" i="47"/>
  <c r="AR15" i="47"/>
  <c r="AP15" i="47"/>
  <c r="AO15" i="47"/>
  <c r="AN15" i="47"/>
  <c r="AM15" i="47"/>
  <c r="AI15" i="47"/>
  <c r="AH15" i="47"/>
  <c r="AG15" i="47"/>
  <c r="AC15" i="47"/>
  <c r="Z15" i="47"/>
  <c r="T15" i="47"/>
  <c r="R15" i="47"/>
  <c r="AA15" i="47"/>
  <c r="S15" i="47" s="1"/>
  <c r="BQ14" i="47"/>
  <c r="BK14" i="47"/>
  <c r="BJ14" i="47"/>
  <c r="BI14" i="47"/>
  <c r="BH14" i="47"/>
  <c r="BG14" i="47"/>
  <c r="BF14" i="47"/>
  <c r="BE14" i="47"/>
  <c r="BD14" i="47"/>
  <c r="BC14" i="47"/>
  <c r="BB14" i="47"/>
  <c r="BA14" i="47"/>
  <c r="AZ14" i="47"/>
  <c r="AY14" i="47"/>
  <c r="AX14" i="47"/>
  <c r="AV14" i="47"/>
  <c r="AU14" i="47"/>
  <c r="AT14" i="47"/>
  <c r="AS14" i="47"/>
  <c r="AR14" i="47"/>
  <c r="AP14" i="47"/>
  <c r="AO14" i="47"/>
  <c r="AN14" i="47"/>
  <c r="AM14" i="47"/>
  <c r="AI14" i="47"/>
  <c r="AH14" i="47"/>
  <c r="AG14" i="47"/>
  <c r="AC14" i="47"/>
  <c r="Z14" i="47"/>
  <c r="T14" i="47"/>
  <c r="R14" i="47"/>
  <c r="BQ13" i="47"/>
  <c r="BK13" i="47"/>
  <c r="BJ13" i="47"/>
  <c r="BI13" i="47"/>
  <c r="BH13" i="47"/>
  <c r="BG13" i="47"/>
  <c r="BF13" i="47"/>
  <c r="BE13" i="47"/>
  <c r="BD13" i="47"/>
  <c r="BC13" i="47"/>
  <c r="BB13" i="47"/>
  <c r="BA13" i="47"/>
  <c r="AZ13" i="47"/>
  <c r="AY13" i="47"/>
  <c r="AX13" i="47"/>
  <c r="AV13" i="47"/>
  <c r="AU13" i="47"/>
  <c r="AT13" i="47"/>
  <c r="AS13" i="47"/>
  <c r="AR13" i="47"/>
  <c r="AP13" i="47"/>
  <c r="AO13" i="47"/>
  <c r="AN13" i="47"/>
  <c r="AM13" i="47"/>
  <c r="AI13" i="47"/>
  <c r="AH13" i="47"/>
  <c r="AG13" i="47"/>
  <c r="AC13" i="47"/>
  <c r="Z13" i="47"/>
  <c r="T13" i="47"/>
  <c r="R13" i="47"/>
  <c r="BQ12" i="47"/>
  <c r="BK12" i="47"/>
  <c r="BJ12" i="47"/>
  <c r="BI12" i="47"/>
  <c r="BH12" i="47"/>
  <c r="BG12" i="47"/>
  <c r="BF12" i="47"/>
  <c r="BE12" i="47"/>
  <c r="BD12" i="47"/>
  <c r="BC12" i="47"/>
  <c r="BB12" i="47"/>
  <c r="BA12" i="47"/>
  <c r="AZ12" i="47"/>
  <c r="AY12" i="47"/>
  <c r="AX12" i="47"/>
  <c r="AV12" i="47"/>
  <c r="AU12" i="47"/>
  <c r="AT12" i="47"/>
  <c r="AS12" i="47"/>
  <c r="AR12" i="47"/>
  <c r="AP12" i="47"/>
  <c r="AO12" i="47"/>
  <c r="AN12" i="47"/>
  <c r="AM12" i="47"/>
  <c r="AI12" i="47"/>
  <c r="AH12" i="47"/>
  <c r="AG12" i="47"/>
  <c r="AC12" i="47"/>
  <c r="Z12" i="47"/>
  <c r="AA12" i="47" s="1"/>
  <c r="S12" i="47" s="1"/>
  <c r="T12" i="47"/>
  <c r="R12" i="47"/>
  <c r="BQ11" i="47"/>
  <c r="BP11" i="47"/>
  <c r="BK11" i="47"/>
  <c r="BJ11" i="47"/>
  <c r="BI11" i="47"/>
  <c r="BH11" i="47"/>
  <c r="BG11" i="47"/>
  <c r="BF11" i="47"/>
  <c r="BE11" i="47"/>
  <c r="BD11" i="47"/>
  <c r="BC11" i="47"/>
  <c r="BB11" i="47"/>
  <c r="BA11" i="47"/>
  <c r="AZ11" i="47"/>
  <c r="AY11" i="47"/>
  <c r="AX11" i="47"/>
  <c r="AV11" i="47"/>
  <c r="AU11" i="47"/>
  <c r="AT11" i="47"/>
  <c r="AS11" i="47"/>
  <c r="AR11" i="47"/>
  <c r="AQ11" i="47"/>
  <c r="AP11" i="47"/>
  <c r="AO11" i="47"/>
  <c r="AN11" i="47"/>
  <c r="AM11" i="47"/>
  <c r="AL11" i="47"/>
  <c r="AK11" i="47"/>
  <c r="AJ11" i="47"/>
  <c r="AI11" i="47"/>
  <c r="AH11" i="47"/>
  <c r="AG11" i="47"/>
  <c r="AF11" i="47"/>
  <c r="AC11" i="47"/>
  <c r="Z11" i="47"/>
  <c r="T11" i="47"/>
  <c r="R11" i="47"/>
  <c r="BQ10" i="47"/>
  <c r="BP10" i="47"/>
  <c r="BK10" i="47"/>
  <c r="BJ10" i="47"/>
  <c r="BI10" i="47"/>
  <c r="BH10" i="47"/>
  <c r="BG10" i="47"/>
  <c r="BF10" i="47"/>
  <c r="BE10" i="47"/>
  <c r="BD10" i="47"/>
  <c r="BC10" i="47"/>
  <c r="BB10" i="47"/>
  <c r="BA10" i="47"/>
  <c r="AZ10" i="47"/>
  <c r="AY10" i="47"/>
  <c r="AX10" i="47"/>
  <c r="AV10" i="47"/>
  <c r="AU10" i="47"/>
  <c r="AT10" i="47"/>
  <c r="AS10" i="47"/>
  <c r="AR10" i="47"/>
  <c r="AQ10" i="47"/>
  <c r="AP10" i="47"/>
  <c r="AO10" i="47"/>
  <c r="AN10" i="47"/>
  <c r="AM10" i="47"/>
  <c r="AL10" i="47"/>
  <c r="AK10" i="47"/>
  <c r="AJ10" i="47"/>
  <c r="AI10" i="47"/>
  <c r="AH10" i="47"/>
  <c r="AG10" i="47"/>
  <c r="AF10" i="47"/>
  <c r="AC10" i="47"/>
  <c r="Z10" i="47"/>
  <c r="T10" i="47"/>
  <c r="R10" i="47"/>
  <c r="BQ9" i="47"/>
  <c r="BP9" i="47"/>
  <c r="BK9" i="47"/>
  <c r="BJ9" i="47"/>
  <c r="BI9" i="47"/>
  <c r="BH9" i="47"/>
  <c r="BG9" i="47"/>
  <c r="BF9" i="47"/>
  <c r="BE9" i="47"/>
  <c r="BD9" i="47"/>
  <c r="BC9" i="47"/>
  <c r="BB9" i="47"/>
  <c r="BA9" i="47"/>
  <c r="AZ9" i="47"/>
  <c r="AY9" i="47"/>
  <c r="AX9" i="47"/>
  <c r="AV9" i="47"/>
  <c r="AU9" i="47"/>
  <c r="AT9" i="47"/>
  <c r="AS9" i="47"/>
  <c r="AR9" i="47"/>
  <c r="AQ9" i="47"/>
  <c r="AP9" i="47"/>
  <c r="AO9" i="47"/>
  <c r="AN9" i="47"/>
  <c r="AM9" i="47"/>
  <c r="AL9" i="47"/>
  <c r="AK9" i="47"/>
  <c r="AJ9" i="47"/>
  <c r="AI9" i="47"/>
  <c r="AH9" i="47"/>
  <c r="AG9" i="47"/>
  <c r="AF9" i="47"/>
  <c r="AC9" i="47"/>
  <c r="Z9" i="47"/>
  <c r="T9" i="47"/>
  <c r="R9" i="47"/>
  <c r="AO38" i="46"/>
  <c r="AO37" i="46"/>
  <c r="AG37" i="46"/>
  <c r="AF37" i="46"/>
  <c r="AO36" i="46"/>
  <c r="AG36" i="46"/>
  <c r="AF36" i="46"/>
  <c r="AO35" i="46"/>
  <c r="AG35" i="46"/>
  <c r="AF35" i="46"/>
  <c r="AO34" i="46"/>
  <c r="AG34" i="46"/>
  <c r="AF34" i="46"/>
  <c r="AO33" i="46"/>
  <c r="AG33" i="46"/>
  <c r="AF33" i="46"/>
  <c r="AO32" i="46"/>
  <c r="AG32" i="46"/>
  <c r="AF32" i="46"/>
  <c r="AO31" i="46"/>
  <c r="AG31" i="46"/>
  <c r="AF31" i="46"/>
  <c r="AO30" i="46"/>
  <c r="AG30" i="46"/>
  <c r="AF30" i="46"/>
  <c r="AO29" i="46"/>
  <c r="AG29" i="46"/>
  <c r="AF29" i="46"/>
  <c r="AO28" i="46"/>
  <c r="AG28" i="46"/>
  <c r="AF28" i="46"/>
  <c r="AG27" i="46"/>
  <c r="AF27" i="46"/>
  <c r="O27" i="46"/>
  <c r="N27" i="46"/>
  <c r="M27" i="46"/>
  <c r="L27" i="46"/>
  <c r="K27" i="46"/>
  <c r="J27" i="46"/>
  <c r="I27" i="46"/>
  <c r="H27" i="46"/>
  <c r="G27" i="46"/>
  <c r="F27" i="46"/>
  <c r="E27" i="46"/>
  <c r="D27" i="46"/>
  <c r="C27" i="46"/>
  <c r="B27" i="46"/>
  <c r="A27" i="46"/>
  <c r="AC25" i="46"/>
  <c r="Z25" i="46"/>
  <c r="S25" i="46"/>
  <c r="Q25" i="46"/>
  <c r="AC24" i="46"/>
  <c r="Z24" i="46"/>
  <c r="S24" i="46"/>
  <c r="Q24" i="46"/>
  <c r="AC23" i="46"/>
  <c r="Z23" i="46"/>
  <c r="S23" i="46"/>
  <c r="Q23" i="46"/>
  <c r="BQ19" i="46"/>
  <c r="BK19" i="46"/>
  <c r="BJ19" i="46"/>
  <c r="BI19" i="46"/>
  <c r="BH19" i="46"/>
  <c r="BG19" i="46"/>
  <c r="BF19" i="46"/>
  <c r="BE19" i="46"/>
  <c r="BD19" i="46"/>
  <c r="BC19" i="46"/>
  <c r="BB19" i="46"/>
  <c r="BA19" i="46"/>
  <c r="AZ19" i="46"/>
  <c r="AY19" i="46"/>
  <c r="AX19" i="46"/>
  <c r="AV19" i="46"/>
  <c r="AU19" i="46"/>
  <c r="AT19" i="46"/>
  <c r="AS19" i="46"/>
  <c r="AR19" i="46"/>
  <c r="AP19" i="46"/>
  <c r="AO19" i="46"/>
  <c r="AN19" i="46"/>
  <c r="AM19" i="46"/>
  <c r="AI19" i="46"/>
  <c r="AH19" i="46"/>
  <c r="AG19" i="46"/>
  <c r="AC19" i="46"/>
  <c r="Z19" i="46"/>
  <c r="T19" i="46"/>
  <c r="R19" i="46"/>
  <c r="BQ18" i="46"/>
  <c r="BK18" i="46"/>
  <c r="BJ18" i="46"/>
  <c r="BI18" i="46"/>
  <c r="BH18" i="46"/>
  <c r="BG18" i="46"/>
  <c r="BF18" i="46"/>
  <c r="BE18" i="46"/>
  <c r="BD18" i="46"/>
  <c r="BC18" i="46"/>
  <c r="BB18" i="46"/>
  <c r="BA18" i="46"/>
  <c r="AZ18" i="46"/>
  <c r="AY18" i="46"/>
  <c r="AX18" i="46"/>
  <c r="AV18" i="46"/>
  <c r="AU18" i="46"/>
  <c r="AT18" i="46"/>
  <c r="AS18" i="46"/>
  <c r="AR18" i="46"/>
  <c r="AP18" i="46"/>
  <c r="AO18" i="46"/>
  <c r="AN18" i="46"/>
  <c r="AM18" i="46"/>
  <c r="AI18" i="46"/>
  <c r="AH18" i="46"/>
  <c r="AG18" i="46"/>
  <c r="AC18" i="46"/>
  <c r="Z18" i="46"/>
  <c r="T18" i="46"/>
  <c r="R18" i="46"/>
  <c r="BQ17" i="46"/>
  <c r="BK17" i="46"/>
  <c r="BJ17" i="46"/>
  <c r="BI17" i="46"/>
  <c r="BH17" i="46"/>
  <c r="BG17" i="46"/>
  <c r="BF17" i="46"/>
  <c r="BE17" i="46"/>
  <c r="BD17" i="46"/>
  <c r="BC17" i="46"/>
  <c r="BB17" i="46"/>
  <c r="BA17" i="46"/>
  <c r="AZ17" i="46"/>
  <c r="AY17" i="46"/>
  <c r="AX17" i="46"/>
  <c r="AV17" i="46"/>
  <c r="AU17" i="46"/>
  <c r="AT17" i="46"/>
  <c r="AS17" i="46"/>
  <c r="AR17" i="46"/>
  <c r="AP17" i="46"/>
  <c r="AO17" i="46"/>
  <c r="AN17" i="46"/>
  <c r="AM17" i="46"/>
  <c r="AI17" i="46"/>
  <c r="AH17" i="46"/>
  <c r="AG17" i="46"/>
  <c r="AC17" i="46"/>
  <c r="Z17" i="46"/>
  <c r="T17" i="46"/>
  <c r="R17" i="46"/>
  <c r="AA17" i="46" s="1"/>
  <c r="S17" i="46" s="1"/>
  <c r="BQ16" i="46"/>
  <c r="BK16" i="46"/>
  <c r="BJ16" i="46"/>
  <c r="BI16" i="46"/>
  <c r="BH16" i="46"/>
  <c r="BG16" i="46"/>
  <c r="BF16" i="46"/>
  <c r="BE16" i="46"/>
  <c r="BD16" i="46"/>
  <c r="BC16" i="46"/>
  <c r="BB16" i="46"/>
  <c r="BA16" i="46"/>
  <c r="AZ16" i="46"/>
  <c r="AY16" i="46"/>
  <c r="AX16" i="46"/>
  <c r="AV16" i="46"/>
  <c r="AU16" i="46"/>
  <c r="AT16" i="46"/>
  <c r="AS16" i="46"/>
  <c r="AR16" i="46"/>
  <c r="AP16" i="46"/>
  <c r="AO16" i="46"/>
  <c r="AN16" i="46"/>
  <c r="AM16" i="46"/>
  <c r="AI16" i="46"/>
  <c r="AH16" i="46"/>
  <c r="AG16" i="46"/>
  <c r="AC16" i="46"/>
  <c r="Z16" i="46"/>
  <c r="T16" i="46"/>
  <c r="R16" i="46"/>
  <c r="BQ15" i="46"/>
  <c r="BK15" i="46"/>
  <c r="BJ15" i="46"/>
  <c r="BI15" i="46"/>
  <c r="BH15" i="46"/>
  <c r="BG15" i="46"/>
  <c r="BF15" i="46"/>
  <c r="BE15" i="46"/>
  <c r="BD15" i="46"/>
  <c r="BC15" i="46"/>
  <c r="BB15" i="46"/>
  <c r="BA15" i="46"/>
  <c r="AZ15" i="46"/>
  <c r="AY15" i="46"/>
  <c r="AX15" i="46"/>
  <c r="AV15" i="46"/>
  <c r="AU15" i="46"/>
  <c r="AT15" i="46"/>
  <c r="AS15" i="46"/>
  <c r="AR15" i="46"/>
  <c r="AP15" i="46"/>
  <c r="AO15" i="46"/>
  <c r="AN15" i="46"/>
  <c r="AM15" i="46"/>
  <c r="AI15" i="46"/>
  <c r="AH15" i="46"/>
  <c r="AG15" i="46"/>
  <c r="AC15" i="46"/>
  <c r="Z15" i="46"/>
  <c r="T15" i="46"/>
  <c r="R15" i="46"/>
  <c r="BQ14" i="46"/>
  <c r="BK14" i="46"/>
  <c r="BJ14" i="46"/>
  <c r="BI14" i="46"/>
  <c r="BH14" i="46"/>
  <c r="BG14" i="46"/>
  <c r="BF14" i="46"/>
  <c r="BE14" i="46"/>
  <c r="BD14" i="46"/>
  <c r="BC14" i="46"/>
  <c r="BB14" i="46"/>
  <c r="BA14" i="46"/>
  <c r="AZ14" i="46"/>
  <c r="AY14" i="46"/>
  <c r="AX14" i="46"/>
  <c r="AV14" i="46"/>
  <c r="AU14" i="46"/>
  <c r="AT14" i="46"/>
  <c r="AS14" i="46"/>
  <c r="AR14" i="46"/>
  <c r="AP14" i="46"/>
  <c r="AO14" i="46"/>
  <c r="AN14" i="46"/>
  <c r="AM14" i="46"/>
  <c r="AI14" i="46"/>
  <c r="AH14" i="46"/>
  <c r="AG14" i="46"/>
  <c r="AC14" i="46"/>
  <c r="Z14" i="46"/>
  <c r="T14" i="46"/>
  <c r="R14" i="46"/>
  <c r="BQ13" i="46"/>
  <c r="BK13" i="46"/>
  <c r="BJ13" i="46"/>
  <c r="BI13" i="46"/>
  <c r="BH13" i="46"/>
  <c r="BG13" i="46"/>
  <c r="BF13" i="46"/>
  <c r="BE13" i="46"/>
  <c r="BD13" i="46"/>
  <c r="BC13" i="46"/>
  <c r="BB13" i="46"/>
  <c r="BA13" i="46"/>
  <c r="AZ13" i="46"/>
  <c r="AY13" i="46"/>
  <c r="AX13" i="46"/>
  <c r="AV13" i="46"/>
  <c r="AU13" i="46"/>
  <c r="AT13" i="46"/>
  <c r="AS13" i="46"/>
  <c r="AR13" i="46"/>
  <c r="AP13" i="46"/>
  <c r="AO13" i="46"/>
  <c r="AN13" i="46"/>
  <c r="AM13" i="46"/>
  <c r="AI13" i="46"/>
  <c r="AH13" i="46"/>
  <c r="AG13" i="46"/>
  <c r="AC13" i="46"/>
  <c r="Z13" i="46"/>
  <c r="T13" i="46"/>
  <c r="R13" i="46"/>
  <c r="BQ12" i="46"/>
  <c r="BK12" i="46"/>
  <c r="BJ12" i="46"/>
  <c r="BI12" i="46"/>
  <c r="BH12" i="46"/>
  <c r="BG12" i="46"/>
  <c r="BF12" i="46"/>
  <c r="BE12" i="46"/>
  <c r="BD12" i="46"/>
  <c r="BC12" i="46"/>
  <c r="BB12" i="46"/>
  <c r="BA12" i="46"/>
  <c r="AZ12" i="46"/>
  <c r="AY12" i="46"/>
  <c r="AX12" i="46"/>
  <c r="AV12" i="46"/>
  <c r="AU12" i="46"/>
  <c r="AT12" i="46"/>
  <c r="AS12" i="46"/>
  <c r="AR12" i="46"/>
  <c r="AP12" i="46"/>
  <c r="AO12" i="46"/>
  <c r="AN12" i="46"/>
  <c r="AM12" i="46"/>
  <c r="AI12" i="46"/>
  <c r="AH12" i="46"/>
  <c r="AG12" i="46"/>
  <c r="AC12" i="46"/>
  <c r="Z12" i="46"/>
  <c r="T12" i="46"/>
  <c r="R12" i="46"/>
  <c r="BQ11" i="46"/>
  <c r="BP11" i="46"/>
  <c r="BK11" i="46"/>
  <c r="BJ11" i="46"/>
  <c r="BI11" i="46"/>
  <c r="BH11" i="46"/>
  <c r="BG11" i="46"/>
  <c r="BF11" i="46"/>
  <c r="BE11" i="46"/>
  <c r="BD11" i="46"/>
  <c r="BC11" i="46"/>
  <c r="BB11" i="46"/>
  <c r="BA11" i="46"/>
  <c r="AZ11" i="46"/>
  <c r="AY11" i="46"/>
  <c r="AX11" i="46"/>
  <c r="AV11" i="46"/>
  <c r="AU11" i="46"/>
  <c r="AT11" i="46"/>
  <c r="AS11" i="46"/>
  <c r="AR11" i="46"/>
  <c r="AQ11" i="46"/>
  <c r="AP11" i="46"/>
  <c r="AO11" i="46"/>
  <c r="AN11" i="46"/>
  <c r="AM11" i="46"/>
  <c r="AL11" i="46"/>
  <c r="AK11" i="46"/>
  <c r="AJ11" i="46"/>
  <c r="AI11" i="46"/>
  <c r="AH11" i="46"/>
  <c r="AG11" i="46"/>
  <c r="AF11" i="46"/>
  <c r="AC11" i="46"/>
  <c r="AD11" i="46" s="1"/>
  <c r="U11" i="46" s="1"/>
  <c r="Z11" i="46"/>
  <c r="T11" i="46"/>
  <c r="R11" i="46"/>
  <c r="BQ10" i="46"/>
  <c r="BP10" i="46"/>
  <c r="BK10" i="46"/>
  <c r="BJ10" i="46"/>
  <c r="BI10" i="46"/>
  <c r="BH10" i="46"/>
  <c r="BG10" i="46"/>
  <c r="BF10" i="46"/>
  <c r="BE10" i="46"/>
  <c r="BD10" i="46"/>
  <c r="BC10" i="46"/>
  <c r="BB10" i="46"/>
  <c r="BA10" i="46"/>
  <c r="AZ10" i="46"/>
  <c r="AY10" i="46"/>
  <c r="AX10" i="46"/>
  <c r="AV10" i="46"/>
  <c r="AU10" i="46"/>
  <c r="AT10" i="46"/>
  <c r="AS10" i="46"/>
  <c r="AR10" i="46"/>
  <c r="AQ10" i="46"/>
  <c r="AP10" i="46"/>
  <c r="AO10" i="46"/>
  <c r="AN10" i="46"/>
  <c r="AM10" i="46"/>
  <c r="AL10" i="46"/>
  <c r="AK10" i="46"/>
  <c r="AJ10" i="46"/>
  <c r="AI10" i="46"/>
  <c r="AH10" i="46"/>
  <c r="AG10" i="46"/>
  <c r="AF10" i="46"/>
  <c r="AC10" i="46"/>
  <c r="Z10" i="46"/>
  <c r="T10" i="46"/>
  <c r="R10" i="46"/>
  <c r="BQ9" i="46"/>
  <c r="BP9" i="46"/>
  <c r="BK9" i="46"/>
  <c r="BJ9" i="46"/>
  <c r="BI9" i="46"/>
  <c r="BH9" i="46"/>
  <c r="BG9" i="46"/>
  <c r="BF9" i="46"/>
  <c r="BE9" i="46"/>
  <c r="BD9" i="46"/>
  <c r="BC9" i="46"/>
  <c r="BB9" i="46"/>
  <c r="BA9" i="46"/>
  <c r="AZ9" i="46"/>
  <c r="AY9" i="46"/>
  <c r="AX9" i="46"/>
  <c r="AV9" i="46"/>
  <c r="AU9" i="46"/>
  <c r="AT9" i="46"/>
  <c r="AS9" i="46"/>
  <c r="AR9" i="46"/>
  <c r="AQ9" i="46"/>
  <c r="AP9" i="46"/>
  <c r="AO9" i="46"/>
  <c r="AN9" i="46"/>
  <c r="AM9" i="46"/>
  <c r="AL9" i="46"/>
  <c r="AK9" i="46"/>
  <c r="AJ9" i="46"/>
  <c r="AI9" i="46"/>
  <c r="AH9" i="46"/>
  <c r="AG9" i="46"/>
  <c r="AF9" i="46"/>
  <c r="AC9" i="46"/>
  <c r="Z9" i="46"/>
  <c r="T9" i="46"/>
  <c r="R9" i="46"/>
  <c r="AO38" i="45"/>
  <c r="AO37" i="45"/>
  <c r="AG37" i="45"/>
  <c r="AF37" i="45"/>
  <c r="AO36" i="45"/>
  <c r="AG36" i="45"/>
  <c r="AF36" i="45"/>
  <c r="AO35" i="45"/>
  <c r="AG35" i="45"/>
  <c r="AF35" i="45"/>
  <c r="AO34" i="45"/>
  <c r="AG34" i="45"/>
  <c r="AF34" i="45"/>
  <c r="AO33" i="45"/>
  <c r="AG33" i="45"/>
  <c r="AF33" i="45"/>
  <c r="AO32" i="45"/>
  <c r="AG32" i="45"/>
  <c r="AF32" i="45"/>
  <c r="AO31" i="45"/>
  <c r="AG31" i="45"/>
  <c r="AF31" i="45"/>
  <c r="AO30" i="45"/>
  <c r="AG30" i="45"/>
  <c r="AF30" i="45"/>
  <c r="AO29" i="45"/>
  <c r="AG29" i="45"/>
  <c r="AF29" i="45"/>
  <c r="AO28" i="45"/>
  <c r="AG28" i="45"/>
  <c r="AF28" i="45"/>
  <c r="AG27" i="45"/>
  <c r="AF27" i="45"/>
  <c r="O27" i="45"/>
  <c r="N27" i="45"/>
  <c r="M27" i="45"/>
  <c r="L27" i="45"/>
  <c r="K27" i="45"/>
  <c r="J27" i="45"/>
  <c r="I27" i="45"/>
  <c r="H27" i="45"/>
  <c r="G27" i="45"/>
  <c r="F27" i="45"/>
  <c r="E27" i="45"/>
  <c r="D27" i="45"/>
  <c r="C27" i="45"/>
  <c r="B27" i="45"/>
  <c r="A27" i="45"/>
  <c r="AC25" i="45"/>
  <c r="Z25" i="45"/>
  <c r="S25" i="45"/>
  <c r="Q25" i="45"/>
  <c r="AC24" i="45"/>
  <c r="Z24" i="45"/>
  <c r="S24" i="45"/>
  <c r="Q24" i="45"/>
  <c r="AC23" i="45"/>
  <c r="Z23" i="45"/>
  <c r="Z27" i="45" s="1"/>
  <c r="S23" i="45"/>
  <c r="Q23" i="45"/>
  <c r="BQ19" i="45"/>
  <c r="BK19" i="45"/>
  <c r="BJ19" i="45"/>
  <c r="BI19" i="45"/>
  <c r="BH19" i="45"/>
  <c r="BG19" i="45"/>
  <c r="BF19" i="45"/>
  <c r="BE19" i="45"/>
  <c r="BD19" i="45"/>
  <c r="BC19" i="45"/>
  <c r="BB19" i="45"/>
  <c r="BA19" i="45"/>
  <c r="AZ19" i="45"/>
  <c r="AY19" i="45"/>
  <c r="AX19" i="45"/>
  <c r="AV19" i="45"/>
  <c r="AU19" i="45"/>
  <c r="AT19" i="45"/>
  <c r="AS19" i="45"/>
  <c r="AR19" i="45"/>
  <c r="AP19" i="45"/>
  <c r="AO19" i="45"/>
  <c r="AN19" i="45"/>
  <c r="AM19" i="45"/>
  <c r="AI19" i="45"/>
  <c r="AH19" i="45"/>
  <c r="AG19" i="45"/>
  <c r="AC19" i="45"/>
  <c r="Z19" i="45"/>
  <c r="T19" i="45"/>
  <c r="R19" i="45"/>
  <c r="BQ18" i="45"/>
  <c r="BK18" i="45"/>
  <c r="BJ18" i="45"/>
  <c r="BI18" i="45"/>
  <c r="BH18" i="45"/>
  <c r="BG18" i="45"/>
  <c r="BF18" i="45"/>
  <c r="BE18" i="45"/>
  <c r="BD18" i="45"/>
  <c r="BC18" i="45"/>
  <c r="BB18" i="45"/>
  <c r="BA18" i="45"/>
  <c r="AZ18" i="45"/>
  <c r="AY18" i="45"/>
  <c r="AX18" i="45"/>
  <c r="AV18" i="45"/>
  <c r="AU18" i="45"/>
  <c r="AT18" i="45"/>
  <c r="AS18" i="45"/>
  <c r="AR18" i="45"/>
  <c r="AP18" i="45"/>
  <c r="AO18" i="45"/>
  <c r="AN18" i="45"/>
  <c r="AM18" i="45"/>
  <c r="AI18" i="45"/>
  <c r="AH18" i="45"/>
  <c r="AG18" i="45"/>
  <c r="AC18" i="45"/>
  <c r="Z18" i="45"/>
  <c r="T18" i="45"/>
  <c r="R18" i="45"/>
  <c r="BQ17" i="45"/>
  <c r="BK17" i="45"/>
  <c r="BJ17" i="45"/>
  <c r="BI17" i="45"/>
  <c r="BH17" i="45"/>
  <c r="BG17" i="45"/>
  <c r="BF17" i="45"/>
  <c r="BE17" i="45"/>
  <c r="BD17" i="45"/>
  <c r="BC17" i="45"/>
  <c r="BB17" i="45"/>
  <c r="BA17" i="45"/>
  <c r="AZ17" i="45"/>
  <c r="AY17" i="45"/>
  <c r="AX17" i="45"/>
  <c r="AV17" i="45"/>
  <c r="AU17" i="45"/>
  <c r="AT17" i="45"/>
  <c r="AS17" i="45"/>
  <c r="AR17" i="45"/>
  <c r="AP17" i="45"/>
  <c r="AO17" i="45"/>
  <c r="AN17" i="45"/>
  <c r="AM17" i="45"/>
  <c r="AI17" i="45"/>
  <c r="AH17" i="45"/>
  <c r="AG17" i="45"/>
  <c r="AC17" i="45"/>
  <c r="Z17" i="45"/>
  <c r="AA17" i="45" s="1"/>
  <c r="S17" i="45" s="1"/>
  <c r="T17" i="45"/>
  <c r="R17" i="45"/>
  <c r="BQ16" i="45"/>
  <c r="BK16" i="45"/>
  <c r="BJ16" i="45"/>
  <c r="BI16" i="45"/>
  <c r="BH16" i="45"/>
  <c r="BG16" i="45"/>
  <c r="BF16" i="45"/>
  <c r="BE16" i="45"/>
  <c r="BD16" i="45"/>
  <c r="BC16" i="45"/>
  <c r="BB16" i="45"/>
  <c r="BA16" i="45"/>
  <c r="AZ16" i="45"/>
  <c r="AY16" i="45"/>
  <c r="AX16" i="45"/>
  <c r="AV16" i="45"/>
  <c r="AU16" i="45"/>
  <c r="AT16" i="45"/>
  <c r="AS16" i="45"/>
  <c r="AR16" i="45"/>
  <c r="AP16" i="45"/>
  <c r="AO16" i="45"/>
  <c r="AN16" i="45"/>
  <c r="AM16" i="45"/>
  <c r="AI16" i="45"/>
  <c r="AH16" i="45"/>
  <c r="AG16" i="45"/>
  <c r="AC16" i="45"/>
  <c r="Z16" i="45"/>
  <c r="T16" i="45"/>
  <c r="R16" i="45"/>
  <c r="BQ15" i="45"/>
  <c r="BK15" i="45"/>
  <c r="BJ15" i="45"/>
  <c r="BI15" i="45"/>
  <c r="BH15" i="45"/>
  <c r="BG15" i="45"/>
  <c r="BF15" i="45"/>
  <c r="BE15" i="45"/>
  <c r="BD15" i="45"/>
  <c r="BC15" i="45"/>
  <c r="BB15" i="45"/>
  <c r="BA15" i="45"/>
  <c r="AZ15" i="45"/>
  <c r="AY15" i="45"/>
  <c r="AX15" i="45"/>
  <c r="AV15" i="45"/>
  <c r="AU15" i="45"/>
  <c r="AT15" i="45"/>
  <c r="AS15" i="45"/>
  <c r="AR15" i="45"/>
  <c r="AP15" i="45"/>
  <c r="AO15" i="45"/>
  <c r="AN15" i="45"/>
  <c r="AM15" i="45"/>
  <c r="AI15" i="45"/>
  <c r="AH15" i="45"/>
  <c r="AG15" i="45"/>
  <c r="AC15" i="45"/>
  <c r="Z15" i="45"/>
  <c r="T15" i="45"/>
  <c r="R15" i="45"/>
  <c r="BQ14" i="45"/>
  <c r="BK14" i="45"/>
  <c r="BJ14" i="45"/>
  <c r="BI14" i="45"/>
  <c r="BH14" i="45"/>
  <c r="BG14" i="45"/>
  <c r="BF14" i="45"/>
  <c r="BE14" i="45"/>
  <c r="BD14" i="45"/>
  <c r="BC14" i="45"/>
  <c r="BB14" i="45"/>
  <c r="BA14" i="45"/>
  <c r="AZ14" i="45"/>
  <c r="AY14" i="45"/>
  <c r="AX14" i="45"/>
  <c r="AV14" i="45"/>
  <c r="AU14" i="45"/>
  <c r="AT14" i="45"/>
  <c r="AS14" i="45"/>
  <c r="AR14" i="45"/>
  <c r="AP14" i="45"/>
  <c r="AO14" i="45"/>
  <c r="AN14" i="45"/>
  <c r="AM14" i="45"/>
  <c r="AI14" i="45"/>
  <c r="AH14" i="45"/>
  <c r="AG14" i="45"/>
  <c r="AC14" i="45"/>
  <c r="AD14" i="45" s="1"/>
  <c r="U14" i="45" s="1"/>
  <c r="Z14" i="45"/>
  <c r="T14" i="45"/>
  <c r="R14" i="45"/>
  <c r="BQ13" i="45"/>
  <c r="BK13" i="45"/>
  <c r="BJ13" i="45"/>
  <c r="BI13" i="45"/>
  <c r="BH13" i="45"/>
  <c r="BG13" i="45"/>
  <c r="BF13" i="45"/>
  <c r="BE13" i="45"/>
  <c r="BD13" i="45"/>
  <c r="BC13" i="45"/>
  <c r="BB13" i="45"/>
  <c r="BA13" i="45"/>
  <c r="AZ13" i="45"/>
  <c r="AY13" i="45"/>
  <c r="AX13" i="45"/>
  <c r="AV13" i="45"/>
  <c r="AU13" i="45"/>
  <c r="AT13" i="45"/>
  <c r="AS13" i="45"/>
  <c r="AR13" i="45"/>
  <c r="AP13" i="45"/>
  <c r="AO13" i="45"/>
  <c r="AN13" i="45"/>
  <c r="AM13" i="45"/>
  <c r="AI13" i="45"/>
  <c r="AH13" i="45"/>
  <c r="AG13" i="45"/>
  <c r="AC13" i="45"/>
  <c r="Z13" i="45"/>
  <c r="T13" i="45"/>
  <c r="R13" i="45"/>
  <c r="BQ12" i="45"/>
  <c r="BK12" i="45"/>
  <c r="BJ12" i="45"/>
  <c r="BI12" i="45"/>
  <c r="BH12" i="45"/>
  <c r="BG12" i="45"/>
  <c r="BF12" i="45"/>
  <c r="BE12" i="45"/>
  <c r="BD12" i="45"/>
  <c r="BC12" i="45"/>
  <c r="BB12" i="45"/>
  <c r="BA12" i="45"/>
  <c r="AZ12" i="45"/>
  <c r="AY12" i="45"/>
  <c r="AX12" i="45"/>
  <c r="AV12" i="45"/>
  <c r="AU12" i="45"/>
  <c r="AT12" i="45"/>
  <c r="AS12" i="45"/>
  <c r="AR12" i="45"/>
  <c r="AP12" i="45"/>
  <c r="AO12" i="45"/>
  <c r="AN12" i="45"/>
  <c r="AM12" i="45"/>
  <c r="AI12" i="45"/>
  <c r="AH12" i="45"/>
  <c r="AC12" i="45"/>
  <c r="Z12" i="45"/>
  <c r="T12" i="45"/>
  <c r="R12" i="45"/>
  <c r="BQ11" i="45"/>
  <c r="BP11" i="45"/>
  <c r="BK11" i="45"/>
  <c r="BJ11" i="45"/>
  <c r="BI11" i="45"/>
  <c r="BH11" i="45"/>
  <c r="BG11" i="45"/>
  <c r="BF11" i="45"/>
  <c r="BE11" i="45"/>
  <c r="BD11" i="45"/>
  <c r="BC11" i="45"/>
  <c r="BB11" i="45"/>
  <c r="BA11" i="45"/>
  <c r="AZ11" i="45"/>
  <c r="AY11" i="45"/>
  <c r="AX11" i="45"/>
  <c r="AV11" i="45"/>
  <c r="AU11" i="45"/>
  <c r="AT11" i="45"/>
  <c r="AS11" i="45"/>
  <c r="AR11" i="45"/>
  <c r="AQ11" i="45"/>
  <c r="AP11" i="45"/>
  <c r="AO11" i="45"/>
  <c r="AN11" i="45"/>
  <c r="AM11" i="45"/>
  <c r="AL11" i="45"/>
  <c r="AK11" i="45"/>
  <c r="AJ11" i="45"/>
  <c r="AI11" i="45"/>
  <c r="AH11" i="45"/>
  <c r="AG11" i="45"/>
  <c r="AF11" i="45"/>
  <c r="AC11" i="45"/>
  <c r="Z11" i="45"/>
  <c r="T11" i="45"/>
  <c r="R11" i="45"/>
  <c r="BQ10" i="45"/>
  <c r="BP10" i="45"/>
  <c r="BK10" i="45"/>
  <c r="BJ10" i="45"/>
  <c r="BI10" i="45"/>
  <c r="BH10" i="45"/>
  <c r="BG10" i="45"/>
  <c r="BF10" i="45"/>
  <c r="BE10" i="45"/>
  <c r="BD10" i="45"/>
  <c r="BC10" i="45"/>
  <c r="BB10" i="45"/>
  <c r="BA10" i="45"/>
  <c r="AZ10" i="45"/>
  <c r="AY10" i="45"/>
  <c r="AX10" i="45"/>
  <c r="AV10" i="45"/>
  <c r="AU10" i="45"/>
  <c r="AT10" i="45"/>
  <c r="AS10" i="45"/>
  <c r="AR10" i="45"/>
  <c r="AQ10" i="45"/>
  <c r="AP10" i="45"/>
  <c r="AO10" i="45"/>
  <c r="AN10" i="45"/>
  <c r="AM10" i="45"/>
  <c r="AL10" i="45"/>
  <c r="AK10" i="45"/>
  <c r="AJ10" i="45"/>
  <c r="AI10" i="45"/>
  <c r="AH10" i="45"/>
  <c r="AF10" i="45"/>
  <c r="AC10" i="45"/>
  <c r="Z10" i="45"/>
  <c r="T10" i="45"/>
  <c r="R10" i="45"/>
  <c r="BQ9" i="45"/>
  <c r="BP9" i="45"/>
  <c r="BK9" i="45"/>
  <c r="BJ9" i="45"/>
  <c r="BI9" i="45"/>
  <c r="BH9" i="45"/>
  <c r="BG9" i="45"/>
  <c r="BF9" i="45"/>
  <c r="BE9" i="45"/>
  <c r="BD9" i="45"/>
  <c r="BC9" i="45"/>
  <c r="BB9" i="45"/>
  <c r="BA9" i="45"/>
  <c r="AZ9" i="45"/>
  <c r="AY9" i="45"/>
  <c r="AX9" i="45"/>
  <c r="AV9" i="45"/>
  <c r="AU9" i="45"/>
  <c r="AT9" i="45"/>
  <c r="AS9" i="45"/>
  <c r="AR9" i="45"/>
  <c r="AQ9" i="45"/>
  <c r="AP9" i="45"/>
  <c r="AO9" i="45"/>
  <c r="AN9" i="45"/>
  <c r="AM9" i="45"/>
  <c r="AL9" i="45"/>
  <c r="AK9" i="45"/>
  <c r="AI9" i="45"/>
  <c r="AH9" i="45"/>
  <c r="AG9" i="45"/>
  <c r="AF9" i="45"/>
  <c r="AC9" i="45"/>
  <c r="Z9" i="45"/>
  <c r="T9" i="45"/>
  <c r="R9" i="45"/>
  <c r="AO38" i="44"/>
  <c r="AO37" i="44"/>
  <c r="AG37" i="44"/>
  <c r="AF37" i="44"/>
  <c r="AO36" i="44"/>
  <c r="AG36" i="44"/>
  <c r="AF36" i="44"/>
  <c r="AO35" i="44"/>
  <c r="AG35" i="44"/>
  <c r="AF35" i="44"/>
  <c r="AO34" i="44"/>
  <c r="AG34" i="44"/>
  <c r="AF34" i="44"/>
  <c r="AO33" i="44"/>
  <c r="AG33" i="44"/>
  <c r="AF33" i="44"/>
  <c r="AO32" i="44"/>
  <c r="AG32" i="44"/>
  <c r="AF32" i="44"/>
  <c r="AO31" i="44"/>
  <c r="AG31" i="44"/>
  <c r="AF31" i="44"/>
  <c r="AO30" i="44"/>
  <c r="AG30" i="44"/>
  <c r="AF30" i="44"/>
  <c r="AO29" i="44"/>
  <c r="AG29" i="44"/>
  <c r="AF29" i="44"/>
  <c r="AO28" i="44"/>
  <c r="AG28" i="44"/>
  <c r="AF28" i="44"/>
  <c r="AG27" i="44"/>
  <c r="AF27" i="44"/>
  <c r="O27" i="44"/>
  <c r="N27" i="44"/>
  <c r="M27" i="44"/>
  <c r="L27" i="44"/>
  <c r="K27" i="44"/>
  <c r="J27" i="44"/>
  <c r="I27" i="44"/>
  <c r="H27" i="44"/>
  <c r="G27" i="44"/>
  <c r="F27" i="44"/>
  <c r="E27" i="44"/>
  <c r="D27" i="44"/>
  <c r="C27" i="44"/>
  <c r="B27" i="44"/>
  <c r="A27" i="44"/>
  <c r="AC25" i="44"/>
  <c r="Z25" i="44"/>
  <c r="S25" i="44"/>
  <c r="AD25" i="44" s="1"/>
  <c r="T25" i="44" s="1"/>
  <c r="Q25" i="44"/>
  <c r="AC24" i="44"/>
  <c r="Z24" i="44"/>
  <c r="S24" i="44"/>
  <c r="Q24" i="44"/>
  <c r="AC23" i="44"/>
  <c r="Z23" i="44"/>
  <c r="S23" i="44"/>
  <c r="AD23" i="44" s="1"/>
  <c r="T23" i="44" s="1"/>
  <c r="Q23" i="44"/>
  <c r="BQ19" i="44"/>
  <c r="BK19" i="44"/>
  <c r="BJ19" i="44"/>
  <c r="BI19" i="44"/>
  <c r="BH19" i="44"/>
  <c r="BG19" i="44"/>
  <c r="BF19" i="44"/>
  <c r="BE19" i="44"/>
  <c r="BD19" i="44"/>
  <c r="BC19" i="44"/>
  <c r="BB19" i="44"/>
  <c r="BA19" i="44"/>
  <c r="AZ19" i="44"/>
  <c r="AY19" i="44"/>
  <c r="AX19" i="44"/>
  <c r="AV19" i="44"/>
  <c r="AU19" i="44"/>
  <c r="AT19" i="44"/>
  <c r="AS19" i="44"/>
  <c r="AR19" i="44"/>
  <c r="AP19" i="44"/>
  <c r="AO19" i="44"/>
  <c r="AN19" i="44"/>
  <c r="AM19" i="44"/>
  <c r="AI19" i="44"/>
  <c r="AH19" i="44"/>
  <c r="AG19" i="44"/>
  <c r="AC19" i="44"/>
  <c r="Z19" i="44"/>
  <c r="T19" i="44"/>
  <c r="R19" i="44"/>
  <c r="BQ18" i="44"/>
  <c r="BK18" i="44"/>
  <c r="BJ18" i="44"/>
  <c r="BI18" i="44"/>
  <c r="BH18" i="44"/>
  <c r="BG18" i="44"/>
  <c r="BF18" i="44"/>
  <c r="BE18" i="44"/>
  <c r="BD18" i="44"/>
  <c r="BC18" i="44"/>
  <c r="BB18" i="44"/>
  <c r="BA18" i="44"/>
  <c r="AZ18" i="44"/>
  <c r="AY18" i="44"/>
  <c r="AX18" i="44"/>
  <c r="AV18" i="44"/>
  <c r="AU18" i="44"/>
  <c r="AT18" i="44"/>
  <c r="AS18" i="44"/>
  <c r="AR18" i="44"/>
  <c r="AP18" i="44"/>
  <c r="AO18" i="44"/>
  <c r="AN18" i="44"/>
  <c r="AM18" i="44"/>
  <c r="AI18" i="44"/>
  <c r="AH18" i="44"/>
  <c r="AG18" i="44"/>
  <c r="AC18" i="44"/>
  <c r="Z18" i="44"/>
  <c r="T18" i="44"/>
  <c r="R18" i="44"/>
  <c r="AA18" i="44" s="1"/>
  <c r="S18" i="44" s="1"/>
  <c r="BQ17" i="44"/>
  <c r="BK17" i="44"/>
  <c r="BJ17" i="44"/>
  <c r="BI17" i="44"/>
  <c r="BH17" i="44"/>
  <c r="BG17" i="44"/>
  <c r="BF17" i="44"/>
  <c r="BE17" i="44"/>
  <c r="BD17" i="44"/>
  <c r="BC17" i="44"/>
  <c r="BB17" i="44"/>
  <c r="BA17" i="44"/>
  <c r="AZ17" i="44"/>
  <c r="AY17" i="44"/>
  <c r="AX17" i="44"/>
  <c r="AV17" i="44"/>
  <c r="AU17" i="44"/>
  <c r="AT17" i="44"/>
  <c r="AS17" i="44"/>
  <c r="AR17" i="44"/>
  <c r="AP17" i="44"/>
  <c r="AO17" i="44"/>
  <c r="AN17" i="44"/>
  <c r="AM17" i="44"/>
  <c r="AI17" i="44"/>
  <c r="AH17" i="44"/>
  <c r="AG17" i="44"/>
  <c r="AC17" i="44"/>
  <c r="Z17" i="44"/>
  <c r="T17" i="44"/>
  <c r="R17" i="44"/>
  <c r="BQ16" i="44"/>
  <c r="BK16" i="44"/>
  <c r="BJ16" i="44"/>
  <c r="BI16" i="44"/>
  <c r="BH16" i="44"/>
  <c r="BG16" i="44"/>
  <c r="BF16" i="44"/>
  <c r="BE16" i="44"/>
  <c r="BD16" i="44"/>
  <c r="BC16" i="44"/>
  <c r="BB16" i="44"/>
  <c r="BA16" i="44"/>
  <c r="AZ16" i="44"/>
  <c r="AY16" i="44"/>
  <c r="AX16" i="44"/>
  <c r="AV16" i="44"/>
  <c r="AU16" i="44"/>
  <c r="AT16" i="44"/>
  <c r="AS16" i="44"/>
  <c r="AR16" i="44"/>
  <c r="AP16" i="44"/>
  <c r="AO16" i="44"/>
  <c r="AN16" i="44"/>
  <c r="AM16" i="44"/>
  <c r="AI16" i="44"/>
  <c r="AH16" i="44"/>
  <c r="AG16" i="44"/>
  <c r="AC16" i="44"/>
  <c r="Z16" i="44"/>
  <c r="T16" i="44"/>
  <c r="R16" i="44"/>
  <c r="BQ15" i="44"/>
  <c r="BK15" i="44"/>
  <c r="BJ15" i="44"/>
  <c r="BI15" i="44"/>
  <c r="BH15" i="44"/>
  <c r="BG15" i="44"/>
  <c r="BF15" i="44"/>
  <c r="BE15" i="44"/>
  <c r="BD15" i="44"/>
  <c r="BC15" i="44"/>
  <c r="BB15" i="44"/>
  <c r="BA15" i="44"/>
  <c r="AZ15" i="44"/>
  <c r="AY15" i="44"/>
  <c r="AX15" i="44"/>
  <c r="AV15" i="44"/>
  <c r="AU15" i="44"/>
  <c r="AT15" i="44"/>
  <c r="AS15" i="44"/>
  <c r="AR15" i="44"/>
  <c r="AP15" i="44"/>
  <c r="AO15" i="44"/>
  <c r="AN15" i="44"/>
  <c r="AM15" i="44"/>
  <c r="AI15" i="44"/>
  <c r="AH15" i="44"/>
  <c r="AG15" i="44"/>
  <c r="AC15" i="44"/>
  <c r="Z15" i="44"/>
  <c r="T15" i="44"/>
  <c r="R15" i="44"/>
  <c r="BQ14" i="44"/>
  <c r="BK14" i="44"/>
  <c r="BJ14" i="44"/>
  <c r="BI14" i="44"/>
  <c r="BH14" i="44"/>
  <c r="BG14" i="44"/>
  <c r="BF14" i="44"/>
  <c r="BE14" i="44"/>
  <c r="BD14" i="44"/>
  <c r="BC14" i="44"/>
  <c r="BB14" i="44"/>
  <c r="BA14" i="44"/>
  <c r="AZ14" i="44"/>
  <c r="AY14" i="44"/>
  <c r="AX14" i="44"/>
  <c r="AV14" i="44"/>
  <c r="AU14" i="44"/>
  <c r="AT14" i="44"/>
  <c r="AS14" i="44"/>
  <c r="AR14" i="44"/>
  <c r="AP14" i="44"/>
  <c r="AO14" i="44"/>
  <c r="AN14" i="44"/>
  <c r="AM14" i="44"/>
  <c r="AI14" i="44"/>
  <c r="AH14" i="44"/>
  <c r="AG14" i="44"/>
  <c r="AC14" i="44"/>
  <c r="Z14" i="44"/>
  <c r="T14" i="44"/>
  <c r="R14" i="44"/>
  <c r="BQ13" i="44"/>
  <c r="BK13" i="44"/>
  <c r="BJ13" i="44"/>
  <c r="BI13" i="44"/>
  <c r="BH13" i="44"/>
  <c r="BG13" i="44"/>
  <c r="BF13" i="44"/>
  <c r="BE13" i="44"/>
  <c r="BD13" i="44"/>
  <c r="BC13" i="44"/>
  <c r="BB13" i="44"/>
  <c r="BA13" i="44"/>
  <c r="AZ13" i="44"/>
  <c r="AY13" i="44"/>
  <c r="AX13" i="44"/>
  <c r="AV13" i="44"/>
  <c r="AU13" i="44"/>
  <c r="AT13" i="44"/>
  <c r="AS13" i="44"/>
  <c r="AR13" i="44"/>
  <c r="AP13" i="44"/>
  <c r="AO13" i="44"/>
  <c r="AN13" i="44"/>
  <c r="AM13" i="44"/>
  <c r="AI13" i="44"/>
  <c r="AH13" i="44"/>
  <c r="AG13" i="44"/>
  <c r="AC13" i="44"/>
  <c r="Z13" i="44"/>
  <c r="AA13" i="44" s="1"/>
  <c r="S13" i="44" s="1"/>
  <c r="T13" i="44"/>
  <c r="R13" i="44"/>
  <c r="BQ12" i="44"/>
  <c r="BK12" i="44"/>
  <c r="BJ12" i="44"/>
  <c r="BI12" i="44"/>
  <c r="BH12" i="44"/>
  <c r="BG12" i="44"/>
  <c r="BF12" i="44"/>
  <c r="BE12" i="44"/>
  <c r="BD12" i="44"/>
  <c r="BC12" i="44"/>
  <c r="BB12" i="44"/>
  <c r="BA12" i="44"/>
  <c r="AZ12" i="44"/>
  <c r="AY12" i="44"/>
  <c r="AX12" i="44"/>
  <c r="AV12" i="44"/>
  <c r="AU12" i="44"/>
  <c r="AT12" i="44"/>
  <c r="AS12" i="44"/>
  <c r="AR12" i="44"/>
  <c r="AP12" i="44"/>
  <c r="AO12" i="44"/>
  <c r="AN12" i="44"/>
  <c r="AM12" i="44"/>
  <c r="AI12" i="44"/>
  <c r="AH12" i="44"/>
  <c r="AG12" i="44"/>
  <c r="AC12" i="44"/>
  <c r="Z12" i="44"/>
  <c r="T12" i="44"/>
  <c r="R12" i="44"/>
  <c r="BQ11" i="44"/>
  <c r="BP11" i="44"/>
  <c r="BK11" i="44"/>
  <c r="BJ11" i="44"/>
  <c r="BI11" i="44"/>
  <c r="BH11" i="44"/>
  <c r="BG11" i="44"/>
  <c r="BF11" i="44"/>
  <c r="BE11" i="44"/>
  <c r="BD11" i="44"/>
  <c r="BC11" i="44"/>
  <c r="BB11" i="44"/>
  <c r="BA11" i="44"/>
  <c r="AZ11" i="44"/>
  <c r="AY11" i="44"/>
  <c r="AX11" i="44"/>
  <c r="AV11" i="44"/>
  <c r="AU11" i="44"/>
  <c r="AT11" i="44"/>
  <c r="AS11" i="44"/>
  <c r="AR11" i="44"/>
  <c r="AQ11" i="44"/>
  <c r="AP11" i="44"/>
  <c r="AO11" i="44"/>
  <c r="AN11" i="44"/>
  <c r="AM11" i="44"/>
  <c r="AL11" i="44"/>
  <c r="AK11" i="44"/>
  <c r="AJ11" i="44"/>
  <c r="AI11" i="44"/>
  <c r="AH11" i="44"/>
  <c r="AG11" i="44"/>
  <c r="AF11" i="44"/>
  <c r="AC11" i="44"/>
  <c r="AD11" i="44" s="1"/>
  <c r="U11" i="44" s="1"/>
  <c r="Z11" i="44"/>
  <c r="T11" i="44"/>
  <c r="R11" i="44"/>
  <c r="BQ10" i="44"/>
  <c r="BP10" i="44"/>
  <c r="BK10" i="44"/>
  <c r="BJ10" i="44"/>
  <c r="BI10" i="44"/>
  <c r="BH10" i="44"/>
  <c r="BG10" i="44"/>
  <c r="BF10" i="44"/>
  <c r="BE10" i="44"/>
  <c r="BD10" i="44"/>
  <c r="BC10" i="44"/>
  <c r="BB10" i="44"/>
  <c r="BA10" i="44"/>
  <c r="AZ10" i="44"/>
  <c r="AY10" i="44"/>
  <c r="AX10" i="44"/>
  <c r="AV10" i="44"/>
  <c r="AU10" i="44"/>
  <c r="AT10" i="44"/>
  <c r="AS10" i="44"/>
  <c r="AR10" i="44"/>
  <c r="AQ10" i="44"/>
  <c r="AP10" i="44"/>
  <c r="AO10" i="44"/>
  <c r="AN10" i="44"/>
  <c r="AM10" i="44"/>
  <c r="AL10" i="44"/>
  <c r="AK10" i="44"/>
  <c r="AJ10" i="44"/>
  <c r="AI10" i="44"/>
  <c r="AH10" i="44"/>
  <c r="AG10" i="44"/>
  <c r="AF10" i="44"/>
  <c r="AC10" i="44"/>
  <c r="AD10" i="44" s="1"/>
  <c r="U10" i="44" s="1"/>
  <c r="Z10" i="44"/>
  <c r="T10" i="44"/>
  <c r="R10" i="44"/>
  <c r="BQ9" i="44"/>
  <c r="BP9" i="44"/>
  <c r="BK9" i="44"/>
  <c r="BJ9" i="44"/>
  <c r="BI9" i="44"/>
  <c r="BH9" i="44"/>
  <c r="BG9" i="44"/>
  <c r="BF9" i="44"/>
  <c r="BE9" i="44"/>
  <c r="BD9" i="44"/>
  <c r="BC9" i="44"/>
  <c r="BB9" i="44"/>
  <c r="BA9" i="44"/>
  <c r="AZ9" i="44"/>
  <c r="AY9" i="44"/>
  <c r="AX9" i="44"/>
  <c r="AV9" i="44"/>
  <c r="AU9" i="44"/>
  <c r="AT9" i="44"/>
  <c r="AS9" i="44"/>
  <c r="AR9" i="44"/>
  <c r="AQ9" i="44"/>
  <c r="AP9" i="44"/>
  <c r="AO9" i="44"/>
  <c r="AN9" i="44"/>
  <c r="AM9" i="44"/>
  <c r="AL9" i="44"/>
  <c r="AL21" i="44" s="1"/>
  <c r="AK9" i="44"/>
  <c r="AJ9" i="44"/>
  <c r="AI9" i="44"/>
  <c r="AH9" i="44"/>
  <c r="AG9" i="44"/>
  <c r="AF9" i="44"/>
  <c r="AC9" i="44"/>
  <c r="Z9" i="44"/>
  <c r="T9" i="44"/>
  <c r="R9" i="44"/>
  <c r="AO38" i="43"/>
  <c r="AO37" i="43"/>
  <c r="AG37" i="43"/>
  <c r="AF37" i="43"/>
  <c r="AO36" i="43"/>
  <c r="AG36" i="43"/>
  <c r="AF36" i="43"/>
  <c r="AO35" i="43"/>
  <c r="AG35" i="43"/>
  <c r="AF35" i="43"/>
  <c r="AO34" i="43"/>
  <c r="AG34" i="43"/>
  <c r="AF34" i="43"/>
  <c r="AO33" i="43"/>
  <c r="AG33" i="43"/>
  <c r="AF33" i="43"/>
  <c r="AO32" i="43"/>
  <c r="AG32" i="43"/>
  <c r="AF32" i="43"/>
  <c r="AO31" i="43"/>
  <c r="AG31" i="43"/>
  <c r="AF31" i="43"/>
  <c r="AO30" i="43"/>
  <c r="AG30" i="43"/>
  <c r="AF30" i="43"/>
  <c r="AO29" i="43"/>
  <c r="AG29" i="43"/>
  <c r="AF29" i="43"/>
  <c r="AO28" i="43"/>
  <c r="AG28" i="43"/>
  <c r="AF28" i="43"/>
  <c r="AG27" i="43"/>
  <c r="AF27" i="43"/>
  <c r="O27" i="43"/>
  <c r="N27" i="43"/>
  <c r="M27" i="43"/>
  <c r="L27" i="43"/>
  <c r="K27" i="43"/>
  <c r="J27" i="43"/>
  <c r="I27" i="43"/>
  <c r="H27" i="43"/>
  <c r="G27" i="43"/>
  <c r="F27" i="43"/>
  <c r="E27" i="43"/>
  <c r="D27" i="43"/>
  <c r="C27" i="43"/>
  <c r="B27" i="43"/>
  <c r="A27" i="43"/>
  <c r="AC25" i="43"/>
  <c r="Z25" i="43"/>
  <c r="S25" i="43"/>
  <c r="Q25" i="43"/>
  <c r="AC24" i="43"/>
  <c r="Z24" i="43"/>
  <c r="S24" i="43"/>
  <c r="Q24" i="43"/>
  <c r="AC23" i="43"/>
  <c r="AC27" i="43" s="1"/>
  <c r="Z23" i="43"/>
  <c r="Z27" i="43" s="1"/>
  <c r="S23" i="43"/>
  <c r="Q23" i="43"/>
  <c r="BQ19" i="43"/>
  <c r="BK19" i="43"/>
  <c r="BJ19" i="43"/>
  <c r="BI19" i="43"/>
  <c r="BH19" i="43"/>
  <c r="BG19" i="43"/>
  <c r="BF19" i="43"/>
  <c r="BE19" i="43"/>
  <c r="BD19" i="43"/>
  <c r="BC19" i="43"/>
  <c r="BB19" i="43"/>
  <c r="BA19" i="43"/>
  <c r="AZ19" i="43"/>
  <c r="AY19" i="43"/>
  <c r="AX19" i="43"/>
  <c r="AV19" i="43"/>
  <c r="AU19" i="43"/>
  <c r="AT19" i="43"/>
  <c r="AS19" i="43"/>
  <c r="AR19" i="43"/>
  <c r="AP19" i="43"/>
  <c r="AO19" i="43"/>
  <c r="AN19" i="43"/>
  <c r="AM19" i="43"/>
  <c r="AI19" i="43"/>
  <c r="AH19" i="43"/>
  <c r="AG19" i="43"/>
  <c r="AC19" i="43"/>
  <c r="Z19" i="43"/>
  <c r="T19" i="43"/>
  <c r="R19" i="43"/>
  <c r="BQ18" i="43"/>
  <c r="BK18" i="43"/>
  <c r="BJ18" i="43"/>
  <c r="BI18" i="43"/>
  <c r="BH18" i="43"/>
  <c r="BG18" i="43"/>
  <c r="BF18" i="43"/>
  <c r="BE18" i="43"/>
  <c r="BD18" i="43"/>
  <c r="BC18" i="43"/>
  <c r="BB18" i="43"/>
  <c r="BA18" i="43"/>
  <c r="AZ18" i="43"/>
  <c r="AY18" i="43"/>
  <c r="AX18" i="43"/>
  <c r="AV18" i="43"/>
  <c r="AU18" i="43"/>
  <c r="AT18" i="43"/>
  <c r="AS18" i="43"/>
  <c r="AR18" i="43"/>
  <c r="AP18" i="43"/>
  <c r="AO18" i="43"/>
  <c r="AN18" i="43"/>
  <c r="AM18" i="43"/>
  <c r="AI18" i="43"/>
  <c r="AH18" i="43"/>
  <c r="AG18" i="43"/>
  <c r="AC18" i="43"/>
  <c r="Z18" i="43"/>
  <c r="T18" i="43"/>
  <c r="R18" i="43"/>
  <c r="AA18" i="43" s="1"/>
  <c r="S18" i="43" s="1"/>
  <c r="BQ17" i="43"/>
  <c r="BK17" i="43"/>
  <c r="BJ17" i="43"/>
  <c r="BI17" i="43"/>
  <c r="BH17" i="43"/>
  <c r="BG17" i="43"/>
  <c r="BF17" i="43"/>
  <c r="BE17" i="43"/>
  <c r="BD17" i="43"/>
  <c r="BC17" i="43"/>
  <c r="BB17" i="43"/>
  <c r="BA17" i="43"/>
  <c r="AZ17" i="43"/>
  <c r="AY17" i="43"/>
  <c r="AX17" i="43"/>
  <c r="AV17" i="43"/>
  <c r="AU17" i="43"/>
  <c r="AT17" i="43"/>
  <c r="AS17" i="43"/>
  <c r="AR17" i="43"/>
  <c r="AP17" i="43"/>
  <c r="AO17" i="43"/>
  <c r="AN17" i="43"/>
  <c r="AM17" i="43"/>
  <c r="AI17" i="43"/>
  <c r="AH17" i="43"/>
  <c r="AG17" i="43"/>
  <c r="AC17" i="43"/>
  <c r="AD17" i="43" s="1"/>
  <c r="U17" i="43" s="1"/>
  <c r="Z17" i="43"/>
  <c r="T17" i="43"/>
  <c r="R17" i="43"/>
  <c r="AA17" i="43" s="1"/>
  <c r="S17" i="43" s="1"/>
  <c r="BQ16" i="43"/>
  <c r="BK16" i="43"/>
  <c r="BJ16" i="43"/>
  <c r="BI16" i="43"/>
  <c r="BH16" i="43"/>
  <c r="BG16" i="43"/>
  <c r="BF16" i="43"/>
  <c r="BE16" i="43"/>
  <c r="BD16" i="43"/>
  <c r="BC16" i="43"/>
  <c r="BB16" i="43"/>
  <c r="BA16" i="43"/>
  <c r="AZ16" i="43"/>
  <c r="AY16" i="43"/>
  <c r="AX16" i="43"/>
  <c r="AV16" i="43"/>
  <c r="AU16" i="43"/>
  <c r="AT16" i="43"/>
  <c r="AS16" i="43"/>
  <c r="AR16" i="43"/>
  <c r="AP16" i="43"/>
  <c r="AO16" i="43"/>
  <c r="AN16" i="43"/>
  <c r="AM16" i="43"/>
  <c r="AI16" i="43"/>
  <c r="AH16" i="43"/>
  <c r="AG16" i="43"/>
  <c r="AC16" i="43"/>
  <c r="Z16" i="43"/>
  <c r="T16" i="43"/>
  <c r="R16" i="43"/>
  <c r="BQ15" i="43"/>
  <c r="BK15" i="43"/>
  <c r="BJ15" i="43"/>
  <c r="BI15" i="43"/>
  <c r="BH15" i="43"/>
  <c r="BG15" i="43"/>
  <c r="BF15" i="43"/>
  <c r="BE15" i="43"/>
  <c r="BD15" i="43"/>
  <c r="BC15" i="43"/>
  <c r="BB15" i="43"/>
  <c r="BA15" i="43"/>
  <c r="AZ15" i="43"/>
  <c r="AY15" i="43"/>
  <c r="AX15" i="43"/>
  <c r="AV15" i="43"/>
  <c r="AU15" i="43"/>
  <c r="AT15" i="43"/>
  <c r="AS15" i="43"/>
  <c r="AR15" i="43"/>
  <c r="AP15" i="43"/>
  <c r="AO15" i="43"/>
  <c r="AN15" i="43"/>
  <c r="AM15" i="43"/>
  <c r="AI15" i="43"/>
  <c r="AH15" i="43"/>
  <c r="AG15" i="43"/>
  <c r="AC15" i="43"/>
  <c r="Z15" i="43"/>
  <c r="AA15" i="43" s="1"/>
  <c r="S15" i="43" s="1"/>
  <c r="T15" i="43"/>
  <c r="R15" i="43"/>
  <c r="BQ14" i="43"/>
  <c r="BK14" i="43"/>
  <c r="BJ14" i="43"/>
  <c r="BI14" i="43"/>
  <c r="BH14" i="43"/>
  <c r="BG14" i="43"/>
  <c r="BF14" i="43"/>
  <c r="BE14" i="43"/>
  <c r="BD14" i="43"/>
  <c r="BC14" i="43"/>
  <c r="BB14" i="43"/>
  <c r="BA14" i="43"/>
  <c r="AZ14" i="43"/>
  <c r="AY14" i="43"/>
  <c r="AX14" i="43"/>
  <c r="AV14" i="43"/>
  <c r="AU14" i="43"/>
  <c r="AT14" i="43"/>
  <c r="AS14" i="43"/>
  <c r="AR14" i="43"/>
  <c r="AP14" i="43"/>
  <c r="AO14" i="43"/>
  <c r="AN14" i="43"/>
  <c r="AM14" i="43"/>
  <c r="AI14" i="43"/>
  <c r="AH14" i="43"/>
  <c r="AG14" i="43"/>
  <c r="AC14" i="43"/>
  <c r="Z14" i="43"/>
  <c r="T14" i="43"/>
  <c r="R14" i="43"/>
  <c r="BQ13" i="43"/>
  <c r="BK13" i="43"/>
  <c r="BJ13" i="43"/>
  <c r="BI13" i="43"/>
  <c r="BH13" i="43"/>
  <c r="BG13" i="43"/>
  <c r="BF13" i="43"/>
  <c r="BE13" i="43"/>
  <c r="BD13" i="43"/>
  <c r="BC13" i="43"/>
  <c r="BB13" i="43"/>
  <c r="BA13" i="43"/>
  <c r="AZ13" i="43"/>
  <c r="AY13" i="43"/>
  <c r="AX13" i="43"/>
  <c r="AV13" i="43"/>
  <c r="AU13" i="43"/>
  <c r="AT13" i="43"/>
  <c r="AS13" i="43"/>
  <c r="AR13" i="43"/>
  <c r="AP13" i="43"/>
  <c r="AO13" i="43"/>
  <c r="AN13" i="43"/>
  <c r="AM13" i="43"/>
  <c r="AI13" i="43"/>
  <c r="AH13" i="43"/>
  <c r="AG13" i="43"/>
  <c r="AC13" i="43"/>
  <c r="Z13" i="43"/>
  <c r="T13" i="43"/>
  <c r="R13" i="43"/>
  <c r="AA13" i="43" s="1"/>
  <c r="S13" i="43" s="1"/>
  <c r="BQ12" i="43"/>
  <c r="BK12" i="43"/>
  <c r="BJ12" i="43"/>
  <c r="BI12" i="43"/>
  <c r="BH12" i="43"/>
  <c r="BG12" i="43"/>
  <c r="BF12" i="43"/>
  <c r="BE12" i="43"/>
  <c r="BD12" i="43"/>
  <c r="BC12" i="43"/>
  <c r="BB12" i="43"/>
  <c r="BA12" i="43"/>
  <c r="AZ12" i="43"/>
  <c r="AY12" i="43"/>
  <c r="AX12" i="43"/>
  <c r="AV12" i="43"/>
  <c r="AU12" i="43"/>
  <c r="AT12" i="43"/>
  <c r="AS12" i="43"/>
  <c r="AR12" i="43"/>
  <c r="AP12" i="43"/>
  <c r="AO12" i="43"/>
  <c r="AN12" i="43"/>
  <c r="AM12" i="43"/>
  <c r="AI12" i="43"/>
  <c r="AH12" i="43"/>
  <c r="AG12" i="43"/>
  <c r="AC12" i="43"/>
  <c r="AD12" i="43" s="1"/>
  <c r="U12" i="43" s="1"/>
  <c r="Z12" i="43"/>
  <c r="T12" i="43"/>
  <c r="R12" i="43"/>
  <c r="BQ11" i="43"/>
  <c r="BP11" i="43"/>
  <c r="BK11" i="43"/>
  <c r="BJ11" i="43"/>
  <c r="BI11" i="43"/>
  <c r="BH11" i="43"/>
  <c r="BG11" i="43"/>
  <c r="BF11" i="43"/>
  <c r="BE11" i="43"/>
  <c r="BD11" i="43"/>
  <c r="BC11" i="43"/>
  <c r="BB11" i="43"/>
  <c r="BA11" i="43"/>
  <c r="AZ11" i="43"/>
  <c r="AY11" i="43"/>
  <c r="AX11" i="43"/>
  <c r="AV11" i="43"/>
  <c r="AU11" i="43"/>
  <c r="AT11" i="43"/>
  <c r="AS11" i="43"/>
  <c r="AR11" i="43"/>
  <c r="AQ11" i="43"/>
  <c r="AP11" i="43"/>
  <c r="AO11" i="43"/>
  <c r="AN11" i="43"/>
  <c r="AM11" i="43"/>
  <c r="AL11" i="43"/>
  <c r="AK11" i="43"/>
  <c r="AJ11" i="43"/>
  <c r="AI11" i="43"/>
  <c r="AH11" i="43"/>
  <c r="AG11" i="43"/>
  <c r="AF11" i="43"/>
  <c r="AC11" i="43"/>
  <c r="Z11" i="43"/>
  <c r="T11" i="43"/>
  <c r="R11" i="43"/>
  <c r="BQ10" i="43"/>
  <c r="BP10" i="43"/>
  <c r="BK10" i="43"/>
  <c r="BJ10" i="43"/>
  <c r="BI10" i="43"/>
  <c r="BH10" i="43"/>
  <c r="BG10" i="43"/>
  <c r="BF10" i="43"/>
  <c r="BE10" i="43"/>
  <c r="BD10" i="43"/>
  <c r="BC10" i="43"/>
  <c r="BB10" i="43"/>
  <c r="BA10" i="43"/>
  <c r="AZ10" i="43"/>
  <c r="AY10" i="43"/>
  <c r="AX10" i="43"/>
  <c r="AV10" i="43"/>
  <c r="AU10" i="43"/>
  <c r="AT10" i="43"/>
  <c r="AS10" i="43"/>
  <c r="AR10" i="43"/>
  <c r="AQ10" i="43"/>
  <c r="AP10" i="43"/>
  <c r="AO10" i="43"/>
  <c r="AN10" i="43"/>
  <c r="AM10" i="43"/>
  <c r="AL10" i="43"/>
  <c r="AK10" i="43"/>
  <c r="AJ10" i="43"/>
  <c r="AI10" i="43"/>
  <c r="AH10" i="43"/>
  <c r="AG10" i="43"/>
  <c r="AF10" i="43"/>
  <c r="AC10" i="43"/>
  <c r="Z10" i="43"/>
  <c r="T10" i="43"/>
  <c r="R10" i="43"/>
  <c r="BQ9" i="43"/>
  <c r="BP9" i="43"/>
  <c r="BK9" i="43"/>
  <c r="BJ9" i="43"/>
  <c r="BI9" i="43"/>
  <c r="BH9" i="43"/>
  <c r="BG9" i="43"/>
  <c r="BF9" i="43"/>
  <c r="BE9" i="43"/>
  <c r="BD9" i="43"/>
  <c r="BC9" i="43"/>
  <c r="BB9" i="43"/>
  <c r="BA9" i="43"/>
  <c r="AZ9" i="43"/>
  <c r="AY9" i="43"/>
  <c r="AX9" i="43"/>
  <c r="AV9" i="43"/>
  <c r="AU9" i="43"/>
  <c r="AT9" i="43"/>
  <c r="AS9" i="43"/>
  <c r="AR9" i="43"/>
  <c r="AQ9" i="43"/>
  <c r="AP9" i="43"/>
  <c r="AO9" i="43"/>
  <c r="AN9" i="43"/>
  <c r="AM9" i="43"/>
  <c r="AL9" i="43"/>
  <c r="AL21" i="43" s="1"/>
  <c r="AK9" i="43"/>
  <c r="AJ9" i="43"/>
  <c r="AI9" i="43"/>
  <c r="AH9" i="43"/>
  <c r="AG9" i="43"/>
  <c r="AF9" i="43"/>
  <c r="AC9" i="43"/>
  <c r="Z9" i="43"/>
  <c r="T9" i="43"/>
  <c r="R9" i="43"/>
  <c r="AO38" i="42"/>
  <c r="AO37" i="42"/>
  <c r="AG37" i="42"/>
  <c r="AF37" i="42"/>
  <c r="AO36" i="42"/>
  <c r="AG36" i="42"/>
  <c r="AF36" i="42"/>
  <c r="AO35" i="42"/>
  <c r="AG35" i="42"/>
  <c r="AF35" i="42"/>
  <c r="AO34" i="42"/>
  <c r="AG34" i="42"/>
  <c r="AF34" i="42"/>
  <c r="AO33" i="42"/>
  <c r="AG33" i="42"/>
  <c r="AF33" i="42"/>
  <c r="AO32" i="42"/>
  <c r="AG32" i="42"/>
  <c r="AF32" i="42"/>
  <c r="AO31" i="42"/>
  <c r="AG31" i="42"/>
  <c r="AF31" i="42"/>
  <c r="AO30" i="42"/>
  <c r="AG30" i="42"/>
  <c r="AF30" i="42"/>
  <c r="AO29" i="42"/>
  <c r="AG29" i="42"/>
  <c r="AF29" i="42"/>
  <c r="AO28" i="42"/>
  <c r="AG28" i="42"/>
  <c r="AF28" i="42"/>
  <c r="AG27" i="42"/>
  <c r="AF27" i="42"/>
  <c r="O27" i="42"/>
  <c r="N27" i="42"/>
  <c r="M27" i="42"/>
  <c r="L27" i="42"/>
  <c r="K27" i="42"/>
  <c r="J27" i="42"/>
  <c r="I27" i="42"/>
  <c r="H27" i="42"/>
  <c r="G27" i="42"/>
  <c r="F27" i="42"/>
  <c r="E27" i="42"/>
  <c r="D27" i="42"/>
  <c r="C27" i="42"/>
  <c r="B27" i="42"/>
  <c r="A27" i="42"/>
  <c r="AC25" i="42"/>
  <c r="Z25" i="42"/>
  <c r="S25" i="42"/>
  <c r="Q25" i="42"/>
  <c r="AC24" i="42"/>
  <c r="Z24" i="42"/>
  <c r="S24" i="42"/>
  <c r="Q24" i="42"/>
  <c r="AC23" i="42"/>
  <c r="Z23" i="42"/>
  <c r="S23" i="42"/>
  <c r="Q23" i="42"/>
  <c r="BQ19" i="42"/>
  <c r="BK19" i="42"/>
  <c r="BJ19" i="42"/>
  <c r="BI19" i="42"/>
  <c r="BH19" i="42"/>
  <c r="BG19" i="42"/>
  <c r="BF19" i="42"/>
  <c r="BE19" i="42"/>
  <c r="BD19" i="42"/>
  <c r="BC19" i="42"/>
  <c r="BB19" i="42"/>
  <c r="BA19" i="42"/>
  <c r="AZ19" i="42"/>
  <c r="AY19" i="42"/>
  <c r="AX19" i="42"/>
  <c r="AV19" i="42"/>
  <c r="AU19" i="42"/>
  <c r="AT19" i="42"/>
  <c r="AS19" i="42"/>
  <c r="AR19" i="42"/>
  <c r="AP19" i="42"/>
  <c r="AO19" i="42"/>
  <c r="AN19" i="42"/>
  <c r="AM19" i="42"/>
  <c r="AI19" i="42"/>
  <c r="AH19" i="42"/>
  <c r="AG19" i="42"/>
  <c r="AC19" i="42"/>
  <c r="Z19" i="42"/>
  <c r="AA19" i="42"/>
  <c r="S19" i="42" s="1"/>
  <c r="T19" i="42"/>
  <c r="R19" i="42"/>
  <c r="BQ18" i="42"/>
  <c r="BK18" i="42"/>
  <c r="BJ18" i="42"/>
  <c r="BI18" i="42"/>
  <c r="BH18" i="42"/>
  <c r="BG18" i="42"/>
  <c r="BF18" i="42"/>
  <c r="BE18" i="42"/>
  <c r="BD18" i="42"/>
  <c r="BC18" i="42"/>
  <c r="BB18" i="42"/>
  <c r="BA18" i="42"/>
  <c r="AZ18" i="42"/>
  <c r="AY18" i="42"/>
  <c r="AX18" i="42"/>
  <c r="AV18" i="42"/>
  <c r="AU18" i="42"/>
  <c r="AT18" i="42"/>
  <c r="AS18" i="42"/>
  <c r="AR18" i="42"/>
  <c r="AP18" i="42"/>
  <c r="AO18" i="42"/>
  <c r="AN18" i="42"/>
  <c r="AM18" i="42"/>
  <c r="AI18" i="42"/>
  <c r="AH18" i="42"/>
  <c r="AG18" i="42"/>
  <c r="AC18" i="42"/>
  <c r="Z18" i="42"/>
  <c r="T18" i="42"/>
  <c r="R18" i="42"/>
  <c r="BQ17" i="42"/>
  <c r="BK17" i="42"/>
  <c r="BJ17" i="42"/>
  <c r="BI17" i="42"/>
  <c r="BH17" i="42"/>
  <c r="BG17" i="42"/>
  <c r="BF17" i="42"/>
  <c r="BE17" i="42"/>
  <c r="BD17" i="42"/>
  <c r="BC17" i="42"/>
  <c r="BB17" i="42"/>
  <c r="BA17" i="42"/>
  <c r="AZ17" i="42"/>
  <c r="AY17" i="42"/>
  <c r="AX17" i="42"/>
  <c r="AV17" i="42"/>
  <c r="AU17" i="42"/>
  <c r="AT17" i="42"/>
  <c r="AS17" i="42"/>
  <c r="AR17" i="42"/>
  <c r="AP17" i="42"/>
  <c r="AO17" i="42"/>
  <c r="AN17" i="42"/>
  <c r="AM17" i="42"/>
  <c r="AI17" i="42"/>
  <c r="AH17" i="42"/>
  <c r="AG17" i="42"/>
  <c r="AC17" i="42"/>
  <c r="Z17" i="42"/>
  <c r="T17" i="42"/>
  <c r="R17" i="42"/>
  <c r="BQ16" i="42"/>
  <c r="BK16" i="42"/>
  <c r="BJ16" i="42"/>
  <c r="BI16" i="42"/>
  <c r="BH16" i="42"/>
  <c r="BG16" i="42"/>
  <c r="BF16" i="42"/>
  <c r="BE16" i="42"/>
  <c r="BD16" i="42"/>
  <c r="BC16" i="42"/>
  <c r="BB16" i="42"/>
  <c r="BA16" i="42"/>
  <c r="AZ16" i="42"/>
  <c r="AY16" i="42"/>
  <c r="AX16" i="42"/>
  <c r="AV16" i="42"/>
  <c r="AU16" i="42"/>
  <c r="AT16" i="42"/>
  <c r="AS16" i="42"/>
  <c r="AR16" i="42"/>
  <c r="AP16" i="42"/>
  <c r="AO16" i="42"/>
  <c r="AN16" i="42"/>
  <c r="AM16" i="42"/>
  <c r="AI16" i="42"/>
  <c r="AH16" i="42"/>
  <c r="AG16" i="42"/>
  <c r="AC16" i="42"/>
  <c r="Z16" i="42"/>
  <c r="T16" i="42"/>
  <c r="R16" i="42"/>
  <c r="BQ15" i="42"/>
  <c r="BK15" i="42"/>
  <c r="BJ15" i="42"/>
  <c r="BI15" i="42"/>
  <c r="BH15" i="42"/>
  <c r="BG15" i="42"/>
  <c r="BF15" i="42"/>
  <c r="BE15" i="42"/>
  <c r="BD15" i="42"/>
  <c r="BC15" i="42"/>
  <c r="BB15" i="42"/>
  <c r="BA15" i="42"/>
  <c r="AZ15" i="42"/>
  <c r="AY15" i="42"/>
  <c r="AX15" i="42"/>
  <c r="AV15" i="42"/>
  <c r="AU15" i="42"/>
  <c r="AT15" i="42"/>
  <c r="AS15" i="42"/>
  <c r="AR15" i="42"/>
  <c r="AP15" i="42"/>
  <c r="AO15" i="42"/>
  <c r="AN15" i="42"/>
  <c r="AM15" i="42"/>
  <c r="AI15" i="42"/>
  <c r="AH15" i="42"/>
  <c r="AG15" i="42"/>
  <c r="AC15" i="42"/>
  <c r="Z15" i="42"/>
  <c r="T15" i="42"/>
  <c r="R15" i="42"/>
  <c r="BQ14" i="42"/>
  <c r="BK14" i="42"/>
  <c r="BJ14" i="42"/>
  <c r="BI14" i="42"/>
  <c r="BH14" i="42"/>
  <c r="BG14" i="42"/>
  <c r="BF14" i="42"/>
  <c r="BE14" i="42"/>
  <c r="BD14" i="42"/>
  <c r="BC14" i="42"/>
  <c r="BB14" i="42"/>
  <c r="BA14" i="42"/>
  <c r="AZ14" i="42"/>
  <c r="AY14" i="42"/>
  <c r="AX14" i="42"/>
  <c r="AV14" i="42"/>
  <c r="AU14" i="42"/>
  <c r="AT14" i="42"/>
  <c r="AS14" i="42"/>
  <c r="AR14" i="42"/>
  <c r="AP14" i="42"/>
  <c r="AO14" i="42"/>
  <c r="AN14" i="42"/>
  <c r="AM14" i="42"/>
  <c r="AI14" i="42"/>
  <c r="AH14" i="42"/>
  <c r="AG14" i="42"/>
  <c r="AC14" i="42"/>
  <c r="Z14" i="42"/>
  <c r="T14" i="42"/>
  <c r="R14" i="42"/>
  <c r="BQ13" i="42"/>
  <c r="BK13" i="42"/>
  <c r="BJ13" i="42"/>
  <c r="BI13" i="42"/>
  <c r="BH13" i="42"/>
  <c r="BG13" i="42"/>
  <c r="BF13" i="42"/>
  <c r="BE13" i="42"/>
  <c r="BD13" i="42"/>
  <c r="BC13" i="42"/>
  <c r="BB13" i="42"/>
  <c r="BA13" i="42"/>
  <c r="AZ13" i="42"/>
  <c r="AY13" i="42"/>
  <c r="AX13" i="42"/>
  <c r="AV13" i="42"/>
  <c r="AU13" i="42"/>
  <c r="AT13" i="42"/>
  <c r="AS13" i="42"/>
  <c r="AR13" i="42"/>
  <c r="AP13" i="42"/>
  <c r="AO13" i="42"/>
  <c r="AN13" i="42"/>
  <c r="AM13" i="42"/>
  <c r="AI13" i="42"/>
  <c r="AH13" i="42"/>
  <c r="AG13" i="42"/>
  <c r="AC13" i="42"/>
  <c r="Z13" i="42"/>
  <c r="T13" i="42"/>
  <c r="R13" i="42"/>
  <c r="BQ12" i="42"/>
  <c r="BK12" i="42"/>
  <c r="BJ12" i="42"/>
  <c r="BI12" i="42"/>
  <c r="BH12" i="42"/>
  <c r="BG12" i="42"/>
  <c r="BF12" i="42"/>
  <c r="BE12" i="42"/>
  <c r="BD12" i="42"/>
  <c r="BC12" i="42"/>
  <c r="BB12" i="42"/>
  <c r="BA12" i="42"/>
  <c r="AZ12" i="42"/>
  <c r="AY12" i="42"/>
  <c r="AX12" i="42"/>
  <c r="AV12" i="42"/>
  <c r="AU12" i="42"/>
  <c r="AT12" i="42"/>
  <c r="AS12" i="42"/>
  <c r="AR12" i="42"/>
  <c r="AP12" i="42"/>
  <c r="AO12" i="42"/>
  <c r="AN12" i="42"/>
  <c r="AM12" i="42"/>
  <c r="AI12" i="42"/>
  <c r="AH12" i="42"/>
  <c r="AG12" i="42"/>
  <c r="AC12" i="42"/>
  <c r="Z12" i="42"/>
  <c r="AA12" i="42" s="1"/>
  <c r="S12" i="42" s="1"/>
  <c r="T12" i="42"/>
  <c r="R12" i="42"/>
  <c r="BQ11" i="42"/>
  <c r="BP11" i="42"/>
  <c r="BK11" i="42"/>
  <c r="BJ11" i="42"/>
  <c r="BI11" i="42"/>
  <c r="BH11" i="42"/>
  <c r="BG11" i="42"/>
  <c r="BF11" i="42"/>
  <c r="BE11" i="42"/>
  <c r="BD11" i="42"/>
  <c r="BC11" i="42"/>
  <c r="BB11" i="42"/>
  <c r="BA11" i="42"/>
  <c r="AZ11" i="42"/>
  <c r="AY11" i="42"/>
  <c r="AX11" i="42"/>
  <c r="AV11" i="42"/>
  <c r="AU11" i="42"/>
  <c r="AT11" i="42"/>
  <c r="AS11" i="42"/>
  <c r="AR11" i="42"/>
  <c r="AQ11" i="42"/>
  <c r="AP11" i="42"/>
  <c r="AO11" i="42"/>
  <c r="AN11" i="42"/>
  <c r="AM11" i="42"/>
  <c r="AL11" i="42"/>
  <c r="AK11" i="42"/>
  <c r="AJ11" i="42"/>
  <c r="AI11" i="42"/>
  <c r="AH11" i="42"/>
  <c r="AG11" i="42"/>
  <c r="AF11" i="42"/>
  <c r="AC11" i="42"/>
  <c r="Z11" i="42"/>
  <c r="T11" i="42"/>
  <c r="R11" i="42"/>
  <c r="BQ10" i="42"/>
  <c r="BP10" i="42"/>
  <c r="BK10" i="42"/>
  <c r="BJ10" i="42"/>
  <c r="BI10" i="42"/>
  <c r="BH10" i="42"/>
  <c r="BG10" i="42"/>
  <c r="BF10" i="42"/>
  <c r="BE10" i="42"/>
  <c r="BD10" i="42"/>
  <c r="BC10" i="42"/>
  <c r="BB10" i="42"/>
  <c r="BA10" i="42"/>
  <c r="AZ10" i="42"/>
  <c r="AY10" i="42"/>
  <c r="AX10" i="42"/>
  <c r="AV10" i="42"/>
  <c r="AU10" i="42"/>
  <c r="AT10" i="42"/>
  <c r="AS10" i="42"/>
  <c r="AR10" i="42"/>
  <c r="AQ10" i="42"/>
  <c r="AP10" i="42"/>
  <c r="AO10" i="42"/>
  <c r="AN10" i="42"/>
  <c r="AM10" i="42"/>
  <c r="AL10" i="42"/>
  <c r="AK10" i="42"/>
  <c r="AJ10" i="42"/>
  <c r="AI10" i="42"/>
  <c r="AH10" i="42"/>
  <c r="AG10" i="42"/>
  <c r="AF10" i="42"/>
  <c r="AC10" i="42"/>
  <c r="Z10" i="42"/>
  <c r="T10" i="42"/>
  <c r="R10" i="42"/>
  <c r="BQ9" i="42"/>
  <c r="BP9" i="42"/>
  <c r="BK9" i="42"/>
  <c r="BJ9" i="42"/>
  <c r="BI9" i="42"/>
  <c r="BH9" i="42"/>
  <c r="BG9" i="42"/>
  <c r="BF9" i="42"/>
  <c r="BE9" i="42"/>
  <c r="BD9" i="42"/>
  <c r="BC9" i="42"/>
  <c r="BB9" i="42"/>
  <c r="BA9" i="42"/>
  <c r="AZ9" i="42"/>
  <c r="AY9" i="42"/>
  <c r="AX9" i="42"/>
  <c r="AV9" i="42"/>
  <c r="AU9" i="42"/>
  <c r="AT9" i="42"/>
  <c r="AS9" i="42"/>
  <c r="AR9" i="42"/>
  <c r="AQ9" i="42"/>
  <c r="AP9" i="42"/>
  <c r="AO9" i="42"/>
  <c r="AN9" i="42"/>
  <c r="AM9" i="42"/>
  <c r="AL9" i="42"/>
  <c r="AK9" i="42"/>
  <c r="AJ9" i="42"/>
  <c r="AI9" i="42"/>
  <c r="AH9" i="42"/>
  <c r="AG9" i="42"/>
  <c r="AF9" i="42"/>
  <c r="AC9" i="42"/>
  <c r="Z9" i="42"/>
  <c r="T9" i="42"/>
  <c r="R9" i="42"/>
  <c r="AO38" i="41"/>
  <c r="AO37" i="41"/>
  <c r="AG37" i="41"/>
  <c r="AF37" i="41"/>
  <c r="AO36" i="41"/>
  <c r="AG36" i="41"/>
  <c r="AF36" i="41"/>
  <c r="AO35" i="41"/>
  <c r="AG35" i="41"/>
  <c r="AF35" i="41"/>
  <c r="AO34" i="41"/>
  <c r="AG34" i="41"/>
  <c r="AF34" i="41"/>
  <c r="AO33" i="41"/>
  <c r="AG33" i="41"/>
  <c r="AF33" i="41"/>
  <c r="AO32" i="41"/>
  <c r="AG32" i="41"/>
  <c r="AF32" i="41"/>
  <c r="AO31" i="41"/>
  <c r="AG31" i="41"/>
  <c r="AF31" i="41"/>
  <c r="AO30" i="41"/>
  <c r="AG30" i="41"/>
  <c r="AF30" i="41"/>
  <c r="AO29" i="41"/>
  <c r="AG29" i="41"/>
  <c r="AF29" i="41"/>
  <c r="AO28" i="41"/>
  <c r="AG28" i="41"/>
  <c r="AF28" i="41"/>
  <c r="AG27" i="41"/>
  <c r="AF27" i="41"/>
  <c r="O27" i="41"/>
  <c r="N27" i="41"/>
  <c r="M27" i="41"/>
  <c r="L27" i="41"/>
  <c r="K27" i="41"/>
  <c r="J27" i="41"/>
  <c r="I27" i="41"/>
  <c r="H27" i="41"/>
  <c r="G27" i="41"/>
  <c r="F27" i="41"/>
  <c r="E27" i="41"/>
  <c r="D27" i="41"/>
  <c r="C27" i="41"/>
  <c r="B27" i="41"/>
  <c r="A27" i="41"/>
  <c r="AC25" i="41"/>
  <c r="Z25" i="41"/>
  <c r="S25" i="41"/>
  <c r="Q25" i="41"/>
  <c r="AC24" i="41"/>
  <c r="Z24" i="41"/>
  <c r="S24" i="41"/>
  <c r="Q24" i="41"/>
  <c r="AC23" i="41"/>
  <c r="Z23" i="41"/>
  <c r="S23" i="41"/>
  <c r="Q23" i="41"/>
  <c r="BQ19" i="41"/>
  <c r="BK19" i="41"/>
  <c r="BJ19" i="41"/>
  <c r="BI19" i="41"/>
  <c r="BH19" i="41"/>
  <c r="BG19" i="41"/>
  <c r="BF19" i="41"/>
  <c r="BE19" i="41"/>
  <c r="BD19" i="41"/>
  <c r="BC19" i="41"/>
  <c r="BB19" i="41"/>
  <c r="BA19" i="41"/>
  <c r="AZ19" i="41"/>
  <c r="AY19" i="41"/>
  <c r="AX19" i="41"/>
  <c r="AV19" i="41"/>
  <c r="AU19" i="41"/>
  <c r="AT19" i="41"/>
  <c r="AS19" i="41"/>
  <c r="AR19" i="41"/>
  <c r="AP19" i="41"/>
  <c r="AO19" i="41"/>
  <c r="AN19" i="41"/>
  <c r="AM19" i="41"/>
  <c r="AI19" i="41"/>
  <c r="AH19" i="41"/>
  <c r="AG19" i="41"/>
  <c r="AC19" i="41"/>
  <c r="Z19" i="41"/>
  <c r="T19" i="41"/>
  <c r="R19" i="41"/>
  <c r="BQ18" i="41"/>
  <c r="BK18" i="41"/>
  <c r="BJ18" i="41"/>
  <c r="BI18" i="41"/>
  <c r="BH18" i="41"/>
  <c r="BG18" i="41"/>
  <c r="BF18" i="41"/>
  <c r="BE18" i="41"/>
  <c r="BD18" i="41"/>
  <c r="BC18" i="41"/>
  <c r="BB18" i="41"/>
  <c r="BA18" i="41"/>
  <c r="AZ18" i="41"/>
  <c r="AY18" i="41"/>
  <c r="AX18" i="41"/>
  <c r="AV18" i="41"/>
  <c r="AU18" i="41"/>
  <c r="AT18" i="41"/>
  <c r="AS18" i="41"/>
  <c r="AR18" i="41"/>
  <c r="AP18" i="41"/>
  <c r="AO18" i="41"/>
  <c r="AN18" i="41"/>
  <c r="AM18" i="41"/>
  <c r="AI18" i="41"/>
  <c r="AH18" i="41"/>
  <c r="AG18" i="41"/>
  <c r="AC18" i="41"/>
  <c r="Z18" i="41"/>
  <c r="T18" i="41"/>
  <c r="R18" i="41"/>
  <c r="BQ17" i="41"/>
  <c r="BK17" i="41"/>
  <c r="BJ17" i="41"/>
  <c r="BI17" i="41"/>
  <c r="BH17" i="41"/>
  <c r="BG17" i="41"/>
  <c r="BF17" i="41"/>
  <c r="BE17" i="41"/>
  <c r="BD17" i="41"/>
  <c r="BC17" i="41"/>
  <c r="BB17" i="41"/>
  <c r="BA17" i="41"/>
  <c r="AZ17" i="41"/>
  <c r="AY17" i="41"/>
  <c r="AX17" i="41"/>
  <c r="AV17" i="41"/>
  <c r="AU17" i="41"/>
  <c r="AT17" i="41"/>
  <c r="AS17" i="41"/>
  <c r="AR17" i="41"/>
  <c r="AP17" i="41"/>
  <c r="AO17" i="41"/>
  <c r="AN17" i="41"/>
  <c r="AM17" i="41"/>
  <c r="AI17" i="41"/>
  <c r="AH17" i="41"/>
  <c r="AG17" i="41"/>
  <c r="AC17" i="41"/>
  <c r="Z17" i="41"/>
  <c r="T17" i="41"/>
  <c r="R17" i="41"/>
  <c r="BQ16" i="41"/>
  <c r="BK16" i="41"/>
  <c r="BJ16" i="41"/>
  <c r="BI16" i="41"/>
  <c r="BH16" i="41"/>
  <c r="BG16" i="41"/>
  <c r="BF16" i="41"/>
  <c r="BE16" i="41"/>
  <c r="BD16" i="41"/>
  <c r="BC16" i="41"/>
  <c r="BB16" i="41"/>
  <c r="BA16" i="41"/>
  <c r="AZ16" i="41"/>
  <c r="AY16" i="41"/>
  <c r="AX16" i="41"/>
  <c r="AV16" i="41"/>
  <c r="AU16" i="41"/>
  <c r="AT16" i="41"/>
  <c r="AS16" i="41"/>
  <c r="AR16" i="41"/>
  <c r="AP16" i="41"/>
  <c r="AO16" i="41"/>
  <c r="AN16" i="41"/>
  <c r="AM16" i="41"/>
  <c r="AI16" i="41"/>
  <c r="AH16" i="41"/>
  <c r="AG16" i="41"/>
  <c r="AC16" i="41"/>
  <c r="Z16" i="41"/>
  <c r="T16" i="41"/>
  <c r="R16" i="41"/>
  <c r="BQ15" i="41"/>
  <c r="BK15" i="41"/>
  <c r="BJ15" i="41"/>
  <c r="BI15" i="41"/>
  <c r="BH15" i="41"/>
  <c r="BG15" i="41"/>
  <c r="BF15" i="41"/>
  <c r="BE15" i="41"/>
  <c r="BD15" i="41"/>
  <c r="BC15" i="41"/>
  <c r="BB15" i="41"/>
  <c r="BA15" i="41"/>
  <c r="AZ15" i="41"/>
  <c r="AY15" i="41"/>
  <c r="AX15" i="41"/>
  <c r="AV15" i="41"/>
  <c r="AU15" i="41"/>
  <c r="AT15" i="41"/>
  <c r="AS15" i="41"/>
  <c r="AR15" i="41"/>
  <c r="AP15" i="41"/>
  <c r="AO15" i="41"/>
  <c r="AN15" i="41"/>
  <c r="AM15" i="41"/>
  <c r="AI15" i="41"/>
  <c r="AH15" i="41"/>
  <c r="AG15" i="41"/>
  <c r="AC15" i="41"/>
  <c r="Z15" i="41"/>
  <c r="T15" i="41"/>
  <c r="R15" i="41"/>
  <c r="BQ14" i="41"/>
  <c r="BK14" i="41"/>
  <c r="BJ14" i="41"/>
  <c r="BI14" i="41"/>
  <c r="BH14" i="41"/>
  <c r="BG14" i="41"/>
  <c r="BF14" i="41"/>
  <c r="BE14" i="41"/>
  <c r="BD14" i="41"/>
  <c r="BC14" i="41"/>
  <c r="BB14" i="41"/>
  <c r="BA14" i="41"/>
  <c r="AZ14" i="41"/>
  <c r="AY14" i="41"/>
  <c r="AX14" i="41"/>
  <c r="AV14" i="41"/>
  <c r="AU14" i="41"/>
  <c r="AT14" i="41"/>
  <c r="AS14" i="41"/>
  <c r="AR14" i="41"/>
  <c r="AP14" i="41"/>
  <c r="AO14" i="41"/>
  <c r="AN14" i="41"/>
  <c r="AM14" i="41"/>
  <c r="AI14" i="41"/>
  <c r="AH14" i="41"/>
  <c r="AG14" i="41"/>
  <c r="AC14" i="41"/>
  <c r="Z14" i="41"/>
  <c r="T14" i="41"/>
  <c r="R14" i="41"/>
  <c r="BQ13" i="41"/>
  <c r="BK13" i="41"/>
  <c r="BJ13" i="41"/>
  <c r="BI13" i="41"/>
  <c r="BH13" i="41"/>
  <c r="BG13" i="41"/>
  <c r="BF13" i="41"/>
  <c r="BE13" i="41"/>
  <c r="BD13" i="41"/>
  <c r="BC13" i="41"/>
  <c r="BB13" i="41"/>
  <c r="BA13" i="41"/>
  <c r="AZ13" i="41"/>
  <c r="AY13" i="41"/>
  <c r="AX13" i="41"/>
  <c r="AV13" i="41"/>
  <c r="AU13" i="41"/>
  <c r="AT13" i="41"/>
  <c r="AS13" i="41"/>
  <c r="AR13" i="41"/>
  <c r="AP13" i="41"/>
  <c r="AO13" i="41"/>
  <c r="AN13" i="41"/>
  <c r="AM13" i="41"/>
  <c r="AI13" i="41"/>
  <c r="AH13" i="41"/>
  <c r="AG13" i="41"/>
  <c r="AC13" i="41"/>
  <c r="Z13" i="41"/>
  <c r="T13" i="41"/>
  <c r="R13" i="41"/>
  <c r="BQ12" i="41"/>
  <c r="BK12" i="41"/>
  <c r="BJ12" i="41"/>
  <c r="BI12" i="41"/>
  <c r="BH12" i="41"/>
  <c r="BG12" i="41"/>
  <c r="BF12" i="41"/>
  <c r="BE12" i="41"/>
  <c r="BD12" i="41"/>
  <c r="BC12" i="41"/>
  <c r="BB12" i="41"/>
  <c r="BA12" i="41"/>
  <c r="AZ12" i="41"/>
  <c r="AY12" i="41"/>
  <c r="AX12" i="41"/>
  <c r="AV12" i="41"/>
  <c r="AU12" i="41"/>
  <c r="AT12" i="41"/>
  <c r="AS12" i="41"/>
  <c r="AR12" i="41"/>
  <c r="AP12" i="41"/>
  <c r="AO12" i="41"/>
  <c r="AN12" i="41"/>
  <c r="AM12" i="41"/>
  <c r="AI12" i="41"/>
  <c r="AH12" i="41"/>
  <c r="AG12" i="41"/>
  <c r="AC12" i="41"/>
  <c r="Z12" i="41"/>
  <c r="T12" i="41"/>
  <c r="R12" i="41"/>
  <c r="BQ11" i="41"/>
  <c r="BP11" i="41"/>
  <c r="BK11" i="41"/>
  <c r="BJ11" i="41"/>
  <c r="BI11" i="41"/>
  <c r="BH11" i="41"/>
  <c r="BG11" i="41"/>
  <c r="BF11" i="41"/>
  <c r="BE11" i="41"/>
  <c r="BD11" i="41"/>
  <c r="BC11" i="41"/>
  <c r="BB11" i="41"/>
  <c r="BA11" i="41"/>
  <c r="AZ11" i="41"/>
  <c r="AY11" i="41"/>
  <c r="AX11" i="41"/>
  <c r="AV11" i="41"/>
  <c r="AU11" i="41"/>
  <c r="AT11" i="41"/>
  <c r="AS11" i="41"/>
  <c r="AR11" i="41"/>
  <c r="AQ11" i="41"/>
  <c r="AP11" i="41"/>
  <c r="AO11" i="41"/>
  <c r="AN11" i="41"/>
  <c r="AM11" i="41"/>
  <c r="AL11" i="41"/>
  <c r="AK11" i="41"/>
  <c r="AJ11" i="41"/>
  <c r="AI11" i="41"/>
  <c r="AH11" i="41"/>
  <c r="AG11" i="41"/>
  <c r="AF11" i="41"/>
  <c r="AC11" i="41"/>
  <c r="AD11" i="41" s="1"/>
  <c r="U11" i="41" s="1"/>
  <c r="Z11" i="41"/>
  <c r="AA11" i="41" s="1"/>
  <c r="S11" i="41" s="1"/>
  <c r="T11" i="41"/>
  <c r="R11" i="41"/>
  <c r="BQ10" i="41"/>
  <c r="BP10" i="41"/>
  <c r="BK10" i="41"/>
  <c r="BJ10" i="41"/>
  <c r="BI10" i="41"/>
  <c r="BH10" i="41"/>
  <c r="BG10" i="41"/>
  <c r="BF10" i="41"/>
  <c r="BE10" i="41"/>
  <c r="BD10" i="41"/>
  <c r="BC10" i="41"/>
  <c r="BB10" i="41"/>
  <c r="BA10" i="41"/>
  <c r="AZ10" i="41"/>
  <c r="AY10" i="41"/>
  <c r="AX10" i="41"/>
  <c r="AV10" i="41"/>
  <c r="AU10" i="41"/>
  <c r="AT10" i="41"/>
  <c r="AS10" i="41"/>
  <c r="AR10" i="41"/>
  <c r="AQ10" i="41"/>
  <c r="AP10" i="41"/>
  <c r="AO10" i="41"/>
  <c r="AN10" i="41"/>
  <c r="AM10" i="41"/>
  <c r="AL10" i="41"/>
  <c r="AK10" i="41"/>
  <c r="AJ10" i="41"/>
  <c r="AI10" i="41"/>
  <c r="AH10" i="41"/>
  <c r="AG10" i="41"/>
  <c r="AF10" i="41"/>
  <c r="AC10" i="41"/>
  <c r="Z10" i="41"/>
  <c r="T10" i="41"/>
  <c r="R10" i="41"/>
  <c r="BQ9" i="41"/>
  <c r="BP9" i="41"/>
  <c r="BK9" i="41"/>
  <c r="BJ9" i="41"/>
  <c r="BI9" i="41"/>
  <c r="BH9" i="41"/>
  <c r="BG9" i="41"/>
  <c r="BF9" i="41"/>
  <c r="BE9" i="41"/>
  <c r="BD9" i="41"/>
  <c r="BC9" i="41"/>
  <c r="BB9" i="41"/>
  <c r="BA9" i="41"/>
  <c r="AZ9" i="41"/>
  <c r="AY9" i="41"/>
  <c r="AX9" i="41"/>
  <c r="AV9" i="41"/>
  <c r="AU9" i="41"/>
  <c r="AT9" i="41"/>
  <c r="AS9" i="41"/>
  <c r="AR9" i="41"/>
  <c r="AQ9" i="41"/>
  <c r="AP9" i="41"/>
  <c r="AO9" i="41"/>
  <c r="AN9" i="41"/>
  <c r="AM9" i="41"/>
  <c r="AL9" i="41"/>
  <c r="AK9" i="41"/>
  <c r="AK21" i="41" s="1"/>
  <c r="AJ9" i="41"/>
  <c r="AI9" i="41"/>
  <c r="AH9" i="41"/>
  <c r="AG9" i="41"/>
  <c r="AF9" i="41"/>
  <c r="AC9" i="41"/>
  <c r="Z9" i="41"/>
  <c r="T9" i="41"/>
  <c r="R9" i="41"/>
  <c r="AO38" i="40"/>
  <c r="AO37" i="40"/>
  <c r="AG37" i="40"/>
  <c r="AF37" i="40"/>
  <c r="AO36" i="40"/>
  <c r="AG36" i="40"/>
  <c r="AF36" i="40"/>
  <c r="AO35" i="40"/>
  <c r="AG35" i="40"/>
  <c r="AF35" i="40"/>
  <c r="AO34" i="40"/>
  <c r="AG34" i="40"/>
  <c r="AF34" i="40"/>
  <c r="AO33" i="40"/>
  <c r="AG33" i="40"/>
  <c r="AF33" i="40"/>
  <c r="AO32" i="40"/>
  <c r="AG32" i="40"/>
  <c r="AF32" i="40"/>
  <c r="AO31" i="40"/>
  <c r="AG31" i="40"/>
  <c r="AF31" i="40"/>
  <c r="AO30" i="40"/>
  <c r="AG30" i="40"/>
  <c r="AF30" i="40"/>
  <c r="AO29" i="40"/>
  <c r="AG29" i="40"/>
  <c r="AF29" i="40"/>
  <c r="AO28" i="40"/>
  <c r="AG28" i="40"/>
  <c r="AF28" i="40"/>
  <c r="AG27" i="40"/>
  <c r="AF27" i="40"/>
  <c r="O27" i="40"/>
  <c r="N27" i="40"/>
  <c r="M27" i="40"/>
  <c r="L27" i="40"/>
  <c r="K27" i="40"/>
  <c r="J27" i="40"/>
  <c r="I27" i="40"/>
  <c r="H27" i="40"/>
  <c r="G27" i="40"/>
  <c r="F27" i="40"/>
  <c r="E27" i="40"/>
  <c r="D27" i="40"/>
  <c r="C27" i="40"/>
  <c r="B27" i="40"/>
  <c r="A27" i="40"/>
  <c r="AC25" i="40"/>
  <c r="Z25" i="40"/>
  <c r="S25" i="40"/>
  <c r="Q25" i="40"/>
  <c r="AC24" i="40"/>
  <c r="Z24" i="40"/>
  <c r="S24" i="40"/>
  <c r="Q24" i="40"/>
  <c r="AC23" i="40"/>
  <c r="AC27" i="40" s="1"/>
  <c r="Z23" i="40"/>
  <c r="Z27" i="40" s="1"/>
  <c r="S23" i="40"/>
  <c r="Q23" i="40"/>
  <c r="BQ19" i="40"/>
  <c r="BK19" i="40"/>
  <c r="BJ19" i="40"/>
  <c r="BI19" i="40"/>
  <c r="BH19" i="40"/>
  <c r="BG19" i="40"/>
  <c r="BF19" i="40"/>
  <c r="BE19" i="40"/>
  <c r="BD19" i="40"/>
  <c r="BC19" i="40"/>
  <c r="BB19" i="40"/>
  <c r="BA19" i="40"/>
  <c r="AZ19" i="40"/>
  <c r="AY19" i="40"/>
  <c r="AX19" i="40"/>
  <c r="AV19" i="40"/>
  <c r="AU19" i="40"/>
  <c r="AT19" i="40"/>
  <c r="AS19" i="40"/>
  <c r="AR19" i="40"/>
  <c r="AP19" i="40"/>
  <c r="AO19" i="40"/>
  <c r="AN19" i="40"/>
  <c r="AM19" i="40"/>
  <c r="AI19" i="40"/>
  <c r="AH19" i="40"/>
  <c r="AG19" i="40"/>
  <c r="AC19" i="40"/>
  <c r="Z19" i="40"/>
  <c r="T19" i="40"/>
  <c r="R19" i="40"/>
  <c r="BQ18" i="40"/>
  <c r="BK18" i="40"/>
  <c r="BJ18" i="40"/>
  <c r="BI18" i="40"/>
  <c r="BH18" i="40"/>
  <c r="BG18" i="40"/>
  <c r="BF18" i="40"/>
  <c r="BE18" i="40"/>
  <c r="BD18" i="40"/>
  <c r="BC18" i="40"/>
  <c r="BB18" i="40"/>
  <c r="BA18" i="40"/>
  <c r="AZ18" i="40"/>
  <c r="AY18" i="40"/>
  <c r="AX18" i="40"/>
  <c r="AV18" i="40"/>
  <c r="AU18" i="40"/>
  <c r="AT18" i="40"/>
  <c r="AS18" i="40"/>
  <c r="AR18" i="40"/>
  <c r="AP18" i="40"/>
  <c r="AO18" i="40"/>
  <c r="AN18" i="40"/>
  <c r="AM18" i="40"/>
  <c r="AI18" i="40"/>
  <c r="AH18" i="40"/>
  <c r="AG18" i="40"/>
  <c r="AC18" i="40"/>
  <c r="AD18" i="40" s="1"/>
  <c r="U18" i="40" s="1"/>
  <c r="Z18" i="40"/>
  <c r="T18" i="40"/>
  <c r="R18" i="40"/>
  <c r="BQ17" i="40"/>
  <c r="BK17" i="40"/>
  <c r="BJ17" i="40"/>
  <c r="BI17" i="40"/>
  <c r="BH17" i="40"/>
  <c r="BG17" i="40"/>
  <c r="BF17" i="40"/>
  <c r="BE17" i="40"/>
  <c r="BD17" i="40"/>
  <c r="BC17" i="40"/>
  <c r="BB17" i="40"/>
  <c r="BA17" i="40"/>
  <c r="AZ17" i="40"/>
  <c r="AY17" i="40"/>
  <c r="AX17" i="40"/>
  <c r="AV17" i="40"/>
  <c r="AU17" i="40"/>
  <c r="AT17" i="40"/>
  <c r="AS17" i="40"/>
  <c r="AR17" i="40"/>
  <c r="AP17" i="40"/>
  <c r="AO17" i="40"/>
  <c r="AN17" i="40"/>
  <c r="AM17" i="40"/>
  <c r="AI17" i="40"/>
  <c r="AH17" i="40"/>
  <c r="AG17" i="40"/>
  <c r="AC17" i="40"/>
  <c r="Z17" i="40"/>
  <c r="T17" i="40"/>
  <c r="R17" i="40"/>
  <c r="BQ16" i="40"/>
  <c r="BK16" i="40"/>
  <c r="BJ16" i="40"/>
  <c r="BI16" i="40"/>
  <c r="BH16" i="40"/>
  <c r="BG16" i="40"/>
  <c r="BF16" i="40"/>
  <c r="BE16" i="40"/>
  <c r="BD16" i="40"/>
  <c r="BC16" i="40"/>
  <c r="BB16" i="40"/>
  <c r="BA16" i="40"/>
  <c r="AZ16" i="40"/>
  <c r="AY16" i="40"/>
  <c r="AX16" i="40"/>
  <c r="AV16" i="40"/>
  <c r="AU16" i="40"/>
  <c r="AT16" i="40"/>
  <c r="AS16" i="40"/>
  <c r="AR16" i="40"/>
  <c r="AP16" i="40"/>
  <c r="AO16" i="40"/>
  <c r="AN16" i="40"/>
  <c r="AM16" i="40"/>
  <c r="AI16" i="40"/>
  <c r="AH16" i="40"/>
  <c r="AG16" i="40"/>
  <c r="AC16" i="40"/>
  <c r="Z16" i="40"/>
  <c r="T16" i="40"/>
  <c r="R16" i="40"/>
  <c r="BQ15" i="40"/>
  <c r="BK15" i="40"/>
  <c r="BJ15" i="40"/>
  <c r="BI15" i="40"/>
  <c r="BH15" i="40"/>
  <c r="BG15" i="40"/>
  <c r="BF15" i="40"/>
  <c r="BE15" i="40"/>
  <c r="BD15" i="40"/>
  <c r="BC15" i="40"/>
  <c r="BB15" i="40"/>
  <c r="BA15" i="40"/>
  <c r="AZ15" i="40"/>
  <c r="AY15" i="40"/>
  <c r="AX15" i="40"/>
  <c r="AV15" i="40"/>
  <c r="AU15" i="40"/>
  <c r="AT15" i="40"/>
  <c r="AS15" i="40"/>
  <c r="AR15" i="40"/>
  <c r="AP15" i="40"/>
  <c r="AO15" i="40"/>
  <c r="AN15" i="40"/>
  <c r="AM15" i="40"/>
  <c r="AI15" i="40"/>
  <c r="AH15" i="40"/>
  <c r="AG15" i="40"/>
  <c r="AC15" i="40"/>
  <c r="Z15" i="40"/>
  <c r="T15" i="40"/>
  <c r="R15" i="40"/>
  <c r="BQ14" i="40"/>
  <c r="BK14" i="40"/>
  <c r="BJ14" i="40"/>
  <c r="BI14" i="40"/>
  <c r="BH14" i="40"/>
  <c r="BG14" i="40"/>
  <c r="BF14" i="40"/>
  <c r="BE14" i="40"/>
  <c r="BD14" i="40"/>
  <c r="BC14" i="40"/>
  <c r="BB14" i="40"/>
  <c r="BA14" i="40"/>
  <c r="AZ14" i="40"/>
  <c r="AY14" i="40"/>
  <c r="AX14" i="40"/>
  <c r="AV14" i="40"/>
  <c r="AU14" i="40"/>
  <c r="AT14" i="40"/>
  <c r="AS14" i="40"/>
  <c r="AR14" i="40"/>
  <c r="AP14" i="40"/>
  <c r="AO14" i="40"/>
  <c r="AN14" i="40"/>
  <c r="AM14" i="40"/>
  <c r="AI14" i="40"/>
  <c r="AH14" i="40"/>
  <c r="AG14" i="40"/>
  <c r="AC14" i="40"/>
  <c r="Z14" i="40"/>
  <c r="T14" i="40"/>
  <c r="R14" i="40"/>
  <c r="BQ13" i="40"/>
  <c r="BK13" i="40"/>
  <c r="BJ13" i="40"/>
  <c r="BI13" i="40"/>
  <c r="BH13" i="40"/>
  <c r="BG13" i="40"/>
  <c r="BF13" i="40"/>
  <c r="BE13" i="40"/>
  <c r="BD13" i="40"/>
  <c r="BC13" i="40"/>
  <c r="BB13" i="40"/>
  <c r="BA13" i="40"/>
  <c r="AZ13" i="40"/>
  <c r="AY13" i="40"/>
  <c r="AX13" i="40"/>
  <c r="AV13" i="40"/>
  <c r="AU13" i="40"/>
  <c r="AT13" i="40"/>
  <c r="AS13" i="40"/>
  <c r="AR13" i="40"/>
  <c r="AP13" i="40"/>
  <c r="AO13" i="40"/>
  <c r="AN13" i="40"/>
  <c r="AM13" i="40"/>
  <c r="AI13" i="40"/>
  <c r="AH13" i="40"/>
  <c r="AG13" i="40"/>
  <c r="AC13" i="40"/>
  <c r="Z13" i="40"/>
  <c r="T13" i="40"/>
  <c r="R13" i="40"/>
  <c r="BQ12" i="40"/>
  <c r="BK12" i="40"/>
  <c r="BJ12" i="40"/>
  <c r="BI12" i="40"/>
  <c r="BH12" i="40"/>
  <c r="BG12" i="40"/>
  <c r="BF12" i="40"/>
  <c r="BE12" i="40"/>
  <c r="BD12" i="40"/>
  <c r="BC12" i="40"/>
  <c r="BB12" i="40"/>
  <c r="BA12" i="40"/>
  <c r="AZ12" i="40"/>
  <c r="AY12" i="40"/>
  <c r="AX12" i="40"/>
  <c r="AV12" i="40"/>
  <c r="AU12" i="40"/>
  <c r="AT12" i="40"/>
  <c r="AS12" i="40"/>
  <c r="AR12" i="40"/>
  <c r="AP12" i="40"/>
  <c r="AO12" i="40"/>
  <c r="AN12" i="40"/>
  <c r="AM12" i="40"/>
  <c r="AI12" i="40"/>
  <c r="AH12" i="40"/>
  <c r="AG12" i="40"/>
  <c r="AC12" i="40"/>
  <c r="Z12" i="40"/>
  <c r="T12" i="40"/>
  <c r="R12" i="40"/>
  <c r="BQ11" i="40"/>
  <c r="BP11" i="40"/>
  <c r="BK11" i="40"/>
  <c r="BJ11" i="40"/>
  <c r="BI11" i="40"/>
  <c r="BH11" i="40"/>
  <c r="BG11" i="40"/>
  <c r="BF11" i="40"/>
  <c r="BE11" i="40"/>
  <c r="BD11" i="40"/>
  <c r="BC11" i="40"/>
  <c r="BB11" i="40"/>
  <c r="BA11" i="40"/>
  <c r="AZ11" i="40"/>
  <c r="AY11" i="40"/>
  <c r="AX11" i="40"/>
  <c r="AV11" i="40"/>
  <c r="AU11" i="40"/>
  <c r="AT11" i="40"/>
  <c r="AS11" i="40"/>
  <c r="AR11" i="40"/>
  <c r="AQ11" i="40"/>
  <c r="AP11" i="40"/>
  <c r="AO11" i="40"/>
  <c r="AN11" i="40"/>
  <c r="AM11" i="40"/>
  <c r="AL11" i="40"/>
  <c r="AK11" i="40"/>
  <c r="AJ11" i="40"/>
  <c r="AI11" i="40"/>
  <c r="AH11" i="40"/>
  <c r="AG11" i="40"/>
  <c r="AF11" i="40"/>
  <c r="AC11" i="40"/>
  <c r="Z11" i="40"/>
  <c r="T11" i="40"/>
  <c r="R11" i="40"/>
  <c r="BQ10" i="40"/>
  <c r="BP10" i="40"/>
  <c r="BK10" i="40"/>
  <c r="BJ10" i="40"/>
  <c r="BI10" i="40"/>
  <c r="BH10" i="40"/>
  <c r="BG10" i="40"/>
  <c r="BF10" i="40"/>
  <c r="BE10" i="40"/>
  <c r="BD10" i="40"/>
  <c r="BC10" i="40"/>
  <c r="BB10" i="40"/>
  <c r="BA10" i="40"/>
  <c r="AZ10" i="40"/>
  <c r="AY10" i="40"/>
  <c r="AX10" i="40"/>
  <c r="AV10" i="40"/>
  <c r="AU10" i="40"/>
  <c r="AT10" i="40"/>
  <c r="AS10" i="40"/>
  <c r="AR10" i="40"/>
  <c r="AQ10" i="40"/>
  <c r="AP10" i="40"/>
  <c r="AO10" i="40"/>
  <c r="AN10" i="40"/>
  <c r="AM10" i="40"/>
  <c r="AL10" i="40"/>
  <c r="AK10" i="40"/>
  <c r="AJ10" i="40"/>
  <c r="AI10" i="40"/>
  <c r="AH10" i="40"/>
  <c r="AG10" i="40"/>
  <c r="AF10" i="40"/>
  <c r="AC10" i="40"/>
  <c r="Z10" i="40"/>
  <c r="T10" i="40"/>
  <c r="R10" i="40"/>
  <c r="BQ9" i="40"/>
  <c r="BP9" i="40"/>
  <c r="BK9" i="40"/>
  <c r="BJ9" i="40"/>
  <c r="BI9" i="40"/>
  <c r="BH9" i="40"/>
  <c r="BG9" i="40"/>
  <c r="BF9" i="40"/>
  <c r="BE9" i="40"/>
  <c r="BD9" i="40"/>
  <c r="BC9" i="40"/>
  <c r="BB9" i="40"/>
  <c r="BA9" i="40"/>
  <c r="AZ9" i="40"/>
  <c r="AY9" i="40"/>
  <c r="AX9" i="40"/>
  <c r="AV9" i="40"/>
  <c r="AU9" i="40"/>
  <c r="AT9" i="40"/>
  <c r="AS9" i="40"/>
  <c r="AR9" i="40"/>
  <c r="AQ9" i="40"/>
  <c r="AP9" i="40"/>
  <c r="AO9" i="40"/>
  <c r="AN9" i="40"/>
  <c r="AM9" i="40"/>
  <c r="AL9" i="40"/>
  <c r="AK9" i="40"/>
  <c r="AK21" i="40"/>
  <c r="AJ9" i="40"/>
  <c r="AI9" i="40"/>
  <c r="AH9" i="40"/>
  <c r="AG9" i="40"/>
  <c r="AF9" i="40"/>
  <c r="AC9" i="40"/>
  <c r="Z9" i="40"/>
  <c r="T9" i="40"/>
  <c r="R9" i="40"/>
  <c r="AO38" i="39"/>
  <c r="AO37" i="39"/>
  <c r="AG37" i="39"/>
  <c r="AF37" i="39"/>
  <c r="AO36" i="39"/>
  <c r="AG36" i="39"/>
  <c r="AF36" i="39"/>
  <c r="AO35" i="39"/>
  <c r="AG35" i="39"/>
  <c r="AF35" i="39"/>
  <c r="AO34" i="39"/>
  <c r="AG34" i="39"/>
  <c r="AF34" i="39"/>
  <c r="AO33" i="39"/>
  <c r="AG33" i="39"/>
  <c r="AF33" i="39"/>
  <c r="AO32" i="39"/>
  <c r="AG32" i="39"/>
  <c r="AF32" i="39"/>
  <c r="AO31" i="39"/>
  <c r="AG31" i="39"/>
  <c r="AF31" i="39"/>
  <c r="AO30" i="39"/>
  <c r="AG30" i="39"/>
  <c r="AF30" i="39"/>
  <c r="AO29" i="39"/>
  <c r="AG29" i="39"/>
  <c r="AF29" i="39"/>
  <c r="AO28" i="39"/>
  <c r="AG28" i="39"/>
  <c r="AF28" i="39"/>
  <c r="AG27" i="39"/>
  <c r="AF27" i="39"/>
  <c r="O27" i="39"/>
  <c r="N27" i="39"/>
  <c r="M27" i="39"/>
  <c r="L27" i="39"/>
  <c r="K27" i="39"/>
  <c r="J27" i="39"/>
  <c r="I27" i="39"/>
  <c r="H27" i="39"/>
  <c r="G27" i="39"/>
  <c r="F27" i="39"/>
  <c r="E27" i="39"/>
  <c r="D27" i="39"/>
  <c r="C27" i="39"/>
  <c r="B27" i="39"/>
  <c r="A27" i="39"/>
  <c r="AC25" i="39"/>
  <c r="Z25" i="39"/>
  <c r="S25" i="39"/>
  <c r="Q25" i="39"/>
  <c r="AC24" i="39"/>
  <c r="Z24" i="39"/>
  <c r="S24" i="39"/>
  <c r="Q24" i="39"/>
  <c r="AC23" i="39"/>
  <c r="AC27" i="39" s="1"/>
  <c r="Z23" i="39"/>
  <c r="S23" i="39"/>
  <c r="Q23" i="39"/>
  <c r="BQ19" i="39"/>
  <c r="BK19" i="39"/>
  <c r="BJ19" i="39"/>
  <c r="BI19" i="39"/>
  <c r="BH19" i="39"/>
  <c r="BG19" i="39"/>
  <c r="BF19" i="39"/>
  <c r="BE19" i="39"/>
  <c r="BD19" i="39"/>
  <c r="BC19" i="39"/>
  <c r="BB19" i="39"/>
  <c r="BA19" i="39"/>
  <c r="AZ19" i="39"/>
  <c r="AY19" i="39"/>
  <c r="AX19" i="39"/>
  <c r="AV19" i="39"/>
  <c r="AU19" i="39"/>
  <c r="AT19" i="39"/>
  <c r="AS19" i="39"/>
  <c r="AR19" i="39"/>
  <c r="AP19" i="39"/>
  <c r="AO19" i="39"/>
  <c r="AN19" i="39"/>
  <c r="AM19" i="39"/>
  <c r="AI19" i="39"/>
  <c r="AH19" i="39"/>
  <c r="AG19" i="39"/>
  <c r="AC19" i="39"/>
  <c r="Z19" i="39"/>
  <c r="T19" i="39"/>
  <c r="R19" i="39"/>
  <c r="BQ18" i="39"/>
  <c r="BK18" i="39"/>
  <c r="BJ18" i="39"/>
  <c r="BI18" i="39"/>
  <c r="BH18" i="39"/>
  <c r="BG18" i="39"/>
  <c r="BF18" i="39"/>
  <c r="BE18" i="39"/>
  <c r="BD18" i="39"/>
  <c r="BC18" i="39"/>
  <c r="BB18" i="39"/>
  <c r="BA18" i="39"/>
  <c r="AZ18" i="39"/>
  <c r="AY18" i="39"/>
  <c r="AX18" i="39"/>
  <c r="AV18" i="39"/>
  <c r="AU18" i="39"/>
  <c r="AT18" i="39"/>
  <c r="AS18" i="39"/>
  <c r="AR18" i="39"/>
  <c r="AP18" i="39"/>
  <c r="AO18" i="39"/>
  <c r="AN18" i="39"/>
  <c r="AM18" i="39"/>
  <c r="AI18" i="39"/>
  <c r="AH18" i="39"/>
  <c r="AG18" i="39"/>
  <c r="AC18" i="39"/>
  <c r="Z18" i="39"/>
  <c r="T18" i="39"/>
  <c r="R18" i="39"/>
  <c r="BQ17" i="39"/>
  <c r="BK17" i="39"/>
  <c r="BJ17" i="39"/>
  <c r="BI17" i="39"/>
  <c r="BH17" i="39"/>
  <c r="BG17" i="39"/>
  <c r="BF17" i="39"/>
  <c r="BE17" i="39"/>
  <c r="BD17" i="39"/>
  <c r="BC17" i="39"/>
  <c r="BB17" i="39"/>
  <c r="BA17" i="39"/>
  <c r="AZ17" i="39"/>
  <c r="AY17" i="39"/>
  <c r="AX17" i="39"/>
  <c r="AV17" i="39"/>
  <c r="AU17" i="39"/>
  <c r="AT17" i="39"/>
  <c r="AS17" i="39"/>
  <c r="AR17" i="39"/>
  <c r="AP17" i="39"/>
  <c r="AO17" i="39"/>
  <c r="AN17" i="39"/>
  <c r="AM17" i="39"/>
  <c r="AI17" i="39"/>
  <c r="AH17" i="39"/>
  <c r="AG17" i="39"/>
  <c r="AC17" i="39"/>
  <c r="Z17" i="39"/>
  <c r="T17" i="39"/>
  <c r="R17" i="39"/>
  <c r="BQ16" i="39"/>
  <c r="BK16" i="39"/>
  <c r="BJ16" i="39"/>
  <c r="BI16" i="39"/>
  <c r="BH16" i="39"/>
  <c r="BG16" i="39"/>
  <c r="BF16" i="39"/>
  <c r="BE16" i="39"/>
  <c r="BD16" i="39"/>
  <c r="BC16" i="39"/>
  <c r="BB16" i="39"/>
  <c r="BA16" i="39"/>
  <c r="AZ16" i="39"/>
  <c r="AY16" i="39"/>
  <c r="AX16" i="39"/>
  <c r="AV16" i="39"/>
  <c r="AU16" i="39"/>
  <c r="AT16" i="39"/>
  <c r="AS16" i="39"/>
  <c r="AR16" i="39"/>
  <c r="AP16" i="39"/>
  <c r="AO16" i="39"/>
  <c r="AN16" i="39"/>
  <c r="AM16" i="39"/>
  <c r="AI16" i="39"/>
  <c r="AH16" i="39"/>
  <c r="AG16" i="39"/>
  <c r="AC16" i="39"/>
  <c r="Z16" i="39"/>
  <c r="T16" i="39"/>
  <c r="R16" i="39"/>
  <c r="BQ15" i="39"/>
  <c r="BK15" i="39"/>
  <c r="BJ15" i="39"/>
  <c r="BI15" i="39"/>
  <c r="BH15" i="39"/>
  <c r="BG15" i="39"/>
  <c r="BF15" i="39"/>
  <c r="BE15" i="39"/>
  <c r="BD15" i="39"/>
  <c r="BC15" i="39"/>
  <c r="BB15" i="39"/>
  <c r="BA15" i="39"/>
  <c r="AZ15" i="39"/>
  <c r="AY15" i="39"/>
  <c r="AX15" i="39"/>
  <c r="AV15" i="39"/>
  <c r="AU15" i="39"/>
  <c r="AT15" i="39"/>
  <c r="AS15" i="39"/>
  <c r="AR15" i="39"/>
  <c r="AP15" i="39"/>
  <c r="AO15" i="39"/>
  <c r="AN15" i="39"/>
  <c r="AM15" i="39"/>
  <c r="AI15" i="39"/>
  <c r="AH15" i="39"/>
  <c r="AG15" i="39"/>
  <c r="AC15" i="39"/>
  <c r="Z15" i="39"/>
  <c r="T15" i="39"/>
  <c r="R15" i="39"/>
  <c r="BQ14" i="39"/>
  <c r="BK14" i="39"/>
  <c r="BJ14" i="39"/>
  <c r="BI14" i="39"/>
  <c r="BH14" i="39"/>
  <c r="BG14" i="39"/>
  <c r="BF14" i="39"/>
  <c r="BE14" i="39"/>
  <c r="BD14" i="39"/>
  <c r="BC14" i="39"/>
  <c r="BB14" i="39"/>
  <c r="BA14" i="39"/>
  <c r="AZ14" i="39"/>
  <c r="AY14" i="39"/>
  <c r="AX14" i="39"/>
  <c r="AV14" i="39"/>
  <c r="AU14" i="39"/>
  <c r="AT14" i="39"/>
  <c r="AS14" i="39"/>
  <c r="AR14" i="39"/>
  <c r="AP14" i="39"/>
  <c r="AO14" i="39"/>
  <c r="AN14" i="39"/>
  <c r="AM14" i="39"/>
  <c r="AI14" i="39"/>
  <c r="AH14" i="39"/>
  <c r="AG14" i="39"/>
  <c r="AC14" i="39"/>
  <c r="Z14" i="39"/>
  <c r="AA14" i="39" s="1"/>
  <c r="S14" i="39" s="1"/>
  <c r="T14" i="39"/>
  <c r="R14" i="39"/>
  <c r="BQ13" i="39"/>
  <c r="BK13" i="39"/>
  <c r="BJ13" i="39"/>
  <c r="BI13" i="39"/>
  <c r="BH13" i="39"/>
  <c r="BG13" i="39"/>
  <c r="BF13" i="39"/>
  <c r="BE13" i="39"/>
  <c r="BD13" i="39"/>
  <c r="BC13" i="39"/>
  <c r="BB13" i="39"/>
  <c r="BA13" i="39"/>
  <c r="AZ13" i="39"/>
  <c r="AY13" i="39"/>
  <c r="AX13" i="39"/>
  <c r="AV13" i="39"/>
  <c r="AU13" i="39"/>
  <c r="AT13" i="39"/>
  <c r="AS13" i="39"/>
  <c r="AR13" i="39"/>
  <c r="AP13" i="39"/>
  <c r="AO13" i="39"/>
  <c r="AN13" i="39"/>
  <c r="AM13" i="39"/>
  <c r="AI13" i="39"/>
  <c r="AH13" i="39"/>
  <c r="AG13" i="39"/>
  <c r="AC13" i="39"/>
  <c r="Z13" i="39"/>
  <c r="T13" i="39"/>
  <c r="AD13" i="39" s="1"/>
  <c r="U13" i="39" s="1"/>
  <c r="R13" i="39"/>
  <c r="BQ12" i="39"/>
  <c r="BK12" i="39"/>
  <c r="BJ12" i="39"/>
  <c r="BI12" i="39"/>
  <c r="BH12" i="39"/>
  <c r="BG12" i="39"/>
  <c r="BF12" i="39"/>
  <c r="BE12" i="39"/>
  <c r="BD12" i="39"/>
  <c r="BC12" i="39"/>
  <c r="BB12" i="39"/>
  <c r="BA12" i="39"/>
  <c r="AZ12" i="39"/>
  <c r="AY12" i="39"/>
  <c r="AX12" i="39"/>
  <c r="AV12" i="39"/>
  <c r="AU12" i="39"/>
  <c r="AT12" i="39"/>
  <c r="AS12" i="39"/>
  <c r="AR12" i="39"/>
  <c r="AP12" i="39"/>
  <c r="AO12" i="39"/>
  <c r="AN12" i="39"/>
  <c r="AM12" i="39"/>
  <c r="AI12" i="39"/>
  <c r="AH12" i="39"/>
  <c r="AG12" i="39"/>
  <c r="AC12" i="39"/>
  <c r="Z12" i="39"/>
  <c r="T12" i="39"/>
  <c r="R12" i="39"/>
  <c r="BQ11" i="39"/>
  <c r="BP11" i="39"/>
  <c r="BK11" i="39"/>
  <c r="BJ11" i="39"/>
  <c r="BI11" i="39"/>
  <c r="BH11" i="39"/>
  <c r="BG11" i="39"/>
  <c r="BF11" i="39"/>
  <c r="BE11" i="39"/>
  <c r="BD11" i="39"/>
  <c r="BC11" i="39"/>
  <c r="BB11" i="39"/>
  <c r="BA11" i="39"/>
  <c r="AZ11" i="39"/>
  <c r="AY11" i="39"/>
  <c r="AX11" i="39"/>
  <c r="AV11" i="39"/>
  <c r="AU11" i="39"/>
  <c r="AT11" i="39"/>
  <c r="AS11" i="39"/>
  <c r="AR11" i="39"/>
  <c r="AQ11" i="39"/>
  <c r="AP11" i="39"/>
  <c r="AO11" i="39"/>
  <c r="AN11" i="39"/>
  <c r="AM11" i="39"/>
  <c r="AL11" i="39"/>
  <c r="AK11" i="39"/>
  <c r="AJ11" i="39"/>
  <c r="AI11" i="39"/>
  <c r="AH11" i="39"/>
  <c r="AG11" i="39"/>
  <c r="AF11" i="39"/>
  <c r="AC11" i="39"/>
  <c r="Z11" i="39"/>
  <c r="T11" i="39"/>
  <c r="AD11" i="39" s="1"/>
  <c r="U11" i="39" s="1"/>
  <c r="R11" i="39"/>
  <c r="BQ10" i="39"/>
  <c r="BP10" i="39"/>
  <c r="BK10" i="39"/>
  <c r="BJ10" i="39"/>
  <c r="BI10" i="39"/>
  <c r="BH10" i="39"/>
  <c r="BG10" i="39"/>
  <c r="BF10" i="39"/>
  <c r="BE10" i="39"/>
  <c r="BD10" i="39"/>
  <c r="BC10" i="39"/>
  <c r="BB10" i="39"/>
  <c r="BA10" i="39"/>
  <c r="AZ10" i="39"/>
  <c r="AY10" i="39"/>
  <c r="AX10" i="39"/>
  <c r="AV10" i="39"/>
  <c r="AU10" i="39"/>
  <c r="AT10" i="39"/>
  <c r="AS10" i="39"/>
  <c r="AR10" i="39"/>
  <c r="AQ10" i="39"/>
  <c r="AP10" i="39"/>
  <c r="AO10" i="39"/>
  <c r="AN10" i="39"/>
  <c r="AM10" i="39"/>
  <c r="AL10" i="39"/>
  <c r="AK10" i="39"/>
  <c r="AJ10" i="39"/>
  <c r="AI10" i="39"/>
  <c r="AH10" i="39"/>
  <c r="AG10" i="39"/>
  <c r="AF10" i="39"/>
  <c r="AC10" i="39"/>
  <c r="Z10" i="39"/>
  <c r="AA10" i="39" s="1"/>
  <c r="S10" i="39" s="1"/>
  <c r="T10" i="39"/>
  <c r="R10" i="39"/>
  <c r="BQ9" i="39"/>
  <c r="BP9" i="39"/>
  <c r="BK9" i="39"/>
  <c r="BJ9" i="39"/>
  <c r="BI9" i="39"/>
  <c r="BH9" i="39"/>
  <c r="BG9" i="39"/>
  <c r="BF9" i="39"/>
  <c r="BE9" i="39"/>
  <c r="BD9" i="39"/>
  <c r="BC9" i="39"/>
  <c r="BB9" i="39"/>
  <c r="BA9" i="39"/>
  <c r="AZ9" i="39"/>
  <c r="AY9" i="39"/>
  <c r="AX9" i="39"/>
  <c r="AV9" i="39"/>
  <c r="AU9" i="39"/>
  <c r="AT9" i="39"/>
  <c r="AS9" i="39"/>
  <c r="AR9" i="39"/>
  <c r="AQ9" i="39"/>
  <c r="AP9" i="39"/>
  <c r="AO9" i="39"/>
  <c r="AN9" i="39"/>
  <c r="AM9" i="39"/>
  <c r="AL9" i="39"/>
  <c r="AK9" i="39"/>
  <c r="AJ9" i="39"/>
  <c r="AI9" i="39"/>
  <c r="AH9" i="39"/>
  <c r="AG9" i="39"/>
  <c r="AF9" i="39"/>
  <c r="AC9" i="39"/>
  <c r="Z9" i="39"/>
  <c r="T9" i="39"/>
  <c r="R9" i="39"/>
  <c r="AA9" i="39" s="1"/>
  <c r="S9" i="39" s="1"/>
  <c r="AO38" i="38"/>
  <c r="AO37" i="38"/>
  <c r="AG37" i="38"/>
  <c r="AF37" i="38"/>
  <c r="AO36" i="38"/>
  <c r="AG36" i="38"/>
  <c r="AF36" i="38"/>
  <c r="AO35" i="38"/>
  <c r="AG35" i="38"/>
  <c r="AF35" i="38"/>
  <c r="AO34" i="38"/>
  <c r="AG34" i="38"/>
  <c r="AF34" i="38"/>
  <c r="AO33" i="38"/>
  <c r="AG33" i="38"/>
  <c r="AF33" i="38"/>
  <c r="AO32" i="38"/>
  <c r="AG32" i="38"/>
  <c r="AF32" i="38"/>
  <c r="AO31" i="38"/>
  <c r="AG31" i="38"/>
  <c r="AF31" i="38"/>
  <c r="AO30" i="38"/>
  <c r="AG30" i="38"/>
  <c r="AF30" i="38"/>
  <c r="AO29" i="38"/>
  <c r="AG29" i="38"/>
  <c r="AF29" i="38"/>
  <c r="AO28" i="38"/>
  <c r="AG28" i="38"/>
  <c r="AF28" i="38"/>
  <c r="AG27" i="38"/>
  <c r="AF27" i="38"/>
  <c r="O27" i="38"/>
  <c r="N27" i="38"/>
  <c r="M27" i="38"/>
  <c r="L27" i="38"/>
  <c r="K27" i="38"/>
  <c r="J27" i="38"/>
  <c r="I27" i="38"/>
  <c r="H27" i="38"/>
  <c r="G27" i="38"/>
  <c r="F27" i="38"/>
  <c r="E27" i="38"/>
  <c r="D27" i="38"/>
  <c r="C27" i="38"/>
  <c r="B27" i="38"/>
  <c r="A27" i="38"/>
  <c r="AC25" i="38"/>
  <c r="Z25" i="38"/>
  <c r="S25" i="38"/>
  <c r="Q25" i="38"/>
  <c r="AA25" i="38" s="1"/>
  <c r="R25" i="38" s="1"/>
  <c r="AC24" i="38"/>
  <c r="Z24" i="38"/>
  <c r="S24" i="38"/>
  <c r="Q24" i="38"/>
  <c r="AC23" i="38"/>
  <c r="Z23" i="38"/>
  <c r="S23" i="38"/>
  <c r="Q23" i="38"/>
  <c r="BQ19" i="38"/>
  <c r="BK19" i="38"/>
  <c r="BJ19" i="38"/>
  <c r="BI19" i="38"/>
  <c r="BH19" i="38"/>
  <c r="BG19" i="38"/>
  <c r="BF19" i="38"/>
  <c r="BE19" i="38"/>
  <c r="BD19" i="38"/>
  <c r="BC19" i="38"/>
  <c r="BB19" i="38"/>
  <c r="BA19" i="38"/>
  <c r="AZ19" i="38"/>
  <c r="AY19" i="38"/>
  <c r="AX19" i="38"/>
  <c r="AV19" i="38"/>
  <c r="AU19" i="38"/>
  <c r="AT19" i="38"/>
  <c r="AS19" i="38"/>
  <c r="AR19" i="38"/>
  <c r="AP19" i="38"/>
  <c r="AO19" i="38"/>
  <c r="AN19" i="38"/>
  <c r="AM19" i="38"/>
  <c r="AI19" i="38"/>
  <c r="AH19" i="38"/>
  <c r="AG19" i="38"/>
  <c r="AC19" i="38"/>
  <c r="AD19" i="38" s="1"/>
  <c r="U19" i="38" s="1"/>
  <c r="Z19" i="38"/>
  <c r="T19" i="38"/>
  <c r="R19" i="38"/>
  <c r="BQ18" i="38"/>
  <c r="BK18" i="38"/>
  <c r="BJ18" i="38"/>
  <c r="BI18" i="38"/>
  <c r="BH18" i="38"/>
  <c r="BG18" i="38"/>
  <c r="BF18" i="38"/>
  <c r="BE18" i="38"/>
  <c r="BD18" i="38"/>
  <c r="BC18" i="38"/>
  <c r="BB18" i="38"/>
  <c r="BA18" i="38"/>
  <c r="AZ18" i="38"/>
  <c r="AY18" i="38"/>
  <c r="AX18" i="38"/>
  <c r="AV18" i="38"/>
  <c r="AU18" i="38"/>
  <c r="AT18" i="38"/>
  <c r="AS18" i="38"/>
  <c r="AR18" i="38"/>
  <c r="AP18" i="38"/>
  <c r="AO18" i="38"/>
  <c r="AN18" i="38"/>
  <c r="AM18" i="38"/>
  <c r="AI18" i="38"/>
  <c r="AH18" i="38"/>
  <c r="AG18" i="38"/>
  <c r="AC18" i="38"/>
  <c r="Z18" i="38"/>
  <c r="T18" i="38"/>
  <c r="R18" i="38"/>
  <c r="BQ17" i="38"/>
  <c r="BK17" i="38"/>
  <c r="BJ17" i="38"/>
  <c r="BI17" i="38"/>
  <c r="BH17" i="38"/>
  <c r="BG17" i="38"/>
  <c r="BF17" i="38"/>
  <c r="BE17" i="38"/>
  <c r="BD17" i="38"/>
  <c r="BC17" i="38"/>
  <c r="BB17" i="38"/>
  <c r="BA17" i="38"/>
  <c r="AZ17" i="38"/>
  <c r="AY17" i="38"/>
  <c r="AX17" i="38"/>
  <c r="AV17" i="38"/>
  <c r="AU17" i="38"/>
  <c r="AT17" i="38"/>
  <c r="AS17" i="38"/>
  <c r="AR17" i="38"/>
  <c r="AP17" i="38"/>
  <c r="AO17" i="38"/>
  <c r="AN17" i="38"/>
  <c r="AM17" i="38"/>
  <c r="AI17" i="38"/>
  <c r="AH17" i="38"/>
  <c r="AG17" i="38"/>
  <c r="AC17" i="38"/>
  <c r="Z17" i="38"/>
  <c r="T17" i="38"/>
  <c r="R17" i="38"/>
  <c r="BQ16" i="38"/>
  <c r="BK16" i="38"/>
  <c r="BJ16" i="38"/>
  <c r="BI16" i="38"/>
  <c r="BH16" i="38"/>
  <c r="BG16" i="38"/>
  <c r="BF16" i="38"/>
  <c r="BE16" i="38"/>
  <c r="BD16" i="38"/>
  <c r="BC16" i="38"/>
  <c r="BB16" i="38"/>
  <c r="BA16" i="38"/>
  <c r="AZ16" i="38"/>
  <c r="AY16" i="38"/>
  <c r="AX16" i="38"/>
  <c r="AV16" i="38"/>
  <c r="AU16" i="38"/>
  <c r="AT16" i="38"/>
  <c r="AS16" i="38"/>
  <c r="AR16" i="38"/>
  <c r="AP16" i="38"/>
  <c r="AO16" i="38"/>
  <c r="AN16" i="38"/>
  <c r="AM16" i="38"/>
  <c r="AI16" i="38"/>
  <c r="AH16" i="38"/>
  <c r="AG16" i="38"/>
  <c r="AC16" i="38"/>
  <c r="Z16" i="38"/>
  <c r="T16" i="38"/>
  <c r="R16" i="38"/>
  <c r="AA16" i="38" s="1"/>
  <c r="S16" i="38" s="1"/>
  <c r="BQ15" i="38"/>
  <c r="BK15" i="38"/>
  <c r="BJ15" i="38"/>
  <c r="BI15" i="38"/>
  <c r="BH15" i="38"/>
  <c r="BG15" i="38"/>
  <c r="BF15" i="38"/>
  <c r="BE15" i="38"/>
  <c r="BD15" i="38"/>
  <c r="BC15" i="38"/>
  <c r="BB15" i="38"/>
  <c r="BA15" i="38"/>
  <c r="AZ15" i="38"/>
  <c r="AY15" i="38"/>
  <c r="AX15" i="38"/>
  <c r="AV15" i="38"/>
  <c r="AU15" i="38"/>
  <c r="AT15" i="38"/>
  <c r="AS15" i="38"/>
  <c r="AR15" i="38"/>
  <c r="AP15" i="38"/>
  <c r="AO15" i="38"/>
  <c r="AN15" i="38"/>
  <c r="AM15" i="38"/>
  <c r="AI15" i="38"/>
  <c r="AH15" i="38"/>
  <c r="AG15" i="38"/>
  <c r="AC15" i="38"/>
  <c r="AD15" i="38" s="1"/>
  <c r="U15" i="38" s="1"/>
  <c r="Z15" i="38"/>
  <c r="T15" i="38"/>
  <c r="R15" i="38"/>
  <c r="BQ14" i="38"/>
  <c r="BK14" i="38"/>
  <c r="BJ14" i="38"/>
  <c r="BI14" i="38"/>
  <c r="BH14" i="38"/>
  <c r="BG14" i="38"/>
  <c r="BF14" i="38"/>
  <c r="BE14" i="38"/>
  <c r="BD14" i="38"/>
  <c r="BC14" i="38"/>
  <c r="BB14" i="38"/>
  <c r="BA14" i="38"/>
  <c r="AZ14" i="38"/>
  <c r="AY14" i="38"/>
  <c r="AX14" i="38"/>
  <c r="AV14" i="38"/>
  <c r="AU14" i="38"/>
  <c r="AT14" i="38"/>
  <c r="AS14" i="38"/>
  <c r="AR14" i="38"/>
  <c r="AP14" i="38"/>
  <c r="AO14" i="38"/>
  <c r="AN14" i="38"/>
  <c r="AM14" i="38"/>
  <c r="AI14" i="38"/>
  <c r="AH14" i="38"/>
  <c r="AG14" i="38"/>
  <c r="AC14" i="38"/>
  <c r="Z14" i="38"/>
  <c r="AA14" i="38" s="1"/>
  <c r="S14" i="38" s="1"/>
  <c r="T14" i="38"/>
  <c r="R14" i="38"/>
  <c r="BQ13" i="38"/>
  <c r="BK13" i="38"/>
  <c r="BJ13" i="38"/>
  <c r="BI13" i="38"/>
  <c r="BH13" i="38"/>
  <c r="BG13" i="38"/>
  <c r="BF13" i="38"/>
  <c r="BE13" i="38"/>
  <c r="BD13" i="38"/>
  <c r="BC13" i="38"/>
  <c r="BB13" i="38"/>
  <c r="BA13" i="38"/>
  <c r="AZ13" i="38"/>
  <c r="AY13" i="38"/>
  <c r="AX13" i="38"/>
  <c r="AV13" i="38"/>
  <c r="AU13" i="38"/>
  <c r="AT13" i="38"/>
  <c r="AS13" i="38"/>
  <c r="AR13" i="38"/>
  <c r="AP13" i="38"/>
  <c r="AO13" i="38"/>
  <c r="AN13" i="38"/>
  <c r="AM13" i="38"/>
  <c r="AI13" i="38"/>
  <c r="AH13" i="38"/>
  <c r="AG13" i="38"/>
  <c r="AC13" i="38"/>
  <c r="Z13" i="38"/>
  <c r="T13" i="38"/>
  <c r="R13" i="38"/>
  <c r="BQ12" i="38"/>
  <c r="BK12" i="38"/>
  <c r="BJ12" i="38"/>
  <c r="BI12" i="38"/>
  <c r="BH12" i="38"/>
  <c r="BG12" i="38"/>
  <c r="BF12" i="38"/>
  <c r="BE12" i="38"/>
  <c r="BD12" i="38"/>
  <c r="BC12" i="38"/>
  <c r="BB12" i="38"/>
  <c r="BA12" i="38"/>
  <c r="AZ12" i="38"/>
  <c r="AY12" i="38"/>
  <c r="AX12" i="38"/>
  <c r="AV12" i="38"/>
  <c r="AU12" i="38"/>
  <c r="AT12" i="38"/>
  <c r="AS12" i="38"/>
  <c r="AR12" i="38"/>
  <c r="AP12" i="38"/>
  <c r="AO12" i="38"/>
  <c r="AN12" i="38"/>
  <c r="AM12" i="38"/>
  <c r="AI12" i="38"/>
  <c r="AH12" i="38"/>
  <c r="AG12" i="38"/>
  <c r="AC12" i="38"/>
  <c r="Z12" i="38"/>
  <c r="T12" i="38"/>
  <c r="R12" i="38"/>
  <c r="AA12" i="38" s="1"/>
  <c r="S12" i="38" s="1"/>
  <c r="BQ11" i="38"/>
  <c r="BP11" i="38"/>
  <c r="BK11" i="38"/>
  <c r="BJ11" i="38"/>
  <c r="BI11" i="38"/>
  <c r="BH11" i="38"/>
  <c r="BG11" i="38"/>
  <c r="BF11" i="38"/>
  <c r="BE11" i="38"/>
  <c r="BD11" i="38"/>
  <c r="BC11" i="38"/>
  <c r="BB11" i="38"/>
  <c r="BA11" i="38"/>
  <c r="AZ11" i="38"/>
  <c r="AY11" i="38"/>
  <c r="AX11" i="38"/>
  <c r="AV11" i="38"/>
  <c r="AU11" i="38"/>
  <c r="AT11" i="38"/>
  <c r="AS11" i="38"/>
  <c r="AR11" i="38"/>
  <c r="AQ11" i="38"/>
  <c r="AP11" i="38"/>
  <c r="AO11" i="38"/>
  <c r="AN11" i="38"/>
  <c r="AM11" i="38"/>
  <c r="AL11" i="38"/>
  <c r="AK11" i="38"/>
  <c r="AJ11" i="38"/>
  <c r="AI11" i="38"/>
  <c r="AH11" i="38"/>
  <c r="AG11" i="38"/>
  <c r="AF11" i="38"/>
  <c r="AC11" i="38"/>
  <c r="Z11" i="38"/>
  <c r="T11" i="38"/>
  <c r="R11" i="38"/>
  <c r="BQ10" i="38"/>
  <c r="BP10" i="38"/>
  <c r="BK10" i="38"/>
  <c r="BJ10" i="38"/>
  <c r="BI10" i="38"/>
  <c r="BH10" i="38"/>
  <c r="BG10" i="38"/>
  <c r="BF10" i="38"/>
  <c r="BE10" i="38"/>
  <c r="BD10" i="38"/>
  <c r="BC10" i="38"/>
  <c r="BB10" i="38"/>
  <c r="BA10" i="38"/>
  <c r="AZ10" i="38"/>
  <c r="AY10" i="38"/>
  <c r="AX10" i="38"/>
  <c r="AV10" i="38"/>
  <c r="AU10" i="38"/>
  <c r="AT10" i="38"/>
  <c r="AS10" i="38"/>
  <c r="AR10" i="38"/>
  <c r="AQ10" i="38"/>
  <c r="AP10" i="38"/>
  <c r="AO10" i="38"/>
  <c r="AN10" i="38"/>
  <c r="AM10" i="38"/>
  <c r="AL10" i="38"/>
  <c r="AK10" i="38"/>
  <c r="AJ10" i="38"/>
  <c r="AI10" i="38"/>
  <c r="AH10" i="38"/>
  <c r="AG10" i="38"/>
  <c r="AF10" i="38"/>
  <c r="AC10" i="38"/>
  <c r="Z10" i="38"/>
  <c r="AA10" i="38" s="1"/>
  <c r="S10" i="38" s="1"/>
  <c r="T10" i="38"/>
  <c r="R10" i="38"/>
  <c r="BQ9" i="38"/>
  <c r="BP9" i="38"/>
  <c r="BP21" i="38" s="1"/>
  <c r="BK9" i="38"/>
  <c r="BJ9" i="38"/>
  <c r="BI9" i="38"/>
  <c r="BH9" i="38"/>
  <c r="BG9" i="38"/>
  <c r="BF9" i="38"/>
  <c r="BE9" i="38"/>
  <c r="BD9" i="38"/>
  <c r="BC9" i="38"/>
  <c r="BB9" i="38"/>
  <c r="BA9" i="38"/>
  <c r="AZ9" i="38"/>
  <c r="AY9" i="38"/>
  <c r="AX9" i="38"/>
  <c r="AV9" i="38"/>
  <c r="AU9" i="38"/>
  <c r="AT9" i="38"/>
  <c r="AS9" i="38"/>
  <c r="AR9" i="38"/>
  <c r="AQ9" i="38"/>
  <c r="AQ21" i="38" s="1"/>
  <c r="AP9" i="38"/>
  <c r="AO9" i="38"/>
  <c r="AN9" i="38"/>
  <c r="AM9" i="38"/>
  <c r="AL9" i="38"/>
  <c r="AK9" i="38"/>
  <c r="AJ9" i="38"/>
  <c r="AI9" i="38"/>
  <c r="AI21" i="38" s="1"/>
  <c r="AH9" i="38"/>
  <c r="AG9" i="38"/>
  <c r="AF9" i="38"/>
  <c r="AC9" i="38"/>
  <c r="Z9" i="38"/>
  <c r="T9" i="38"/>
  <c r="R9" i="38"/>
  <c r="AO38" i="37"/>
  <c r="AO37" i="37"/>
  <c r="AG37" i="37"/>
  <c r="AF37" i="37"/>
  <c r="AO36" i="37"/>
  <c r="AG36" i="37"/>
  <c r="AF36" i="37"/>
  <c r="AO35" i="37"/>
  <c r="AG35" i="37"/>
  <c r="AF35" i="37"/>
  <c r="AO34" i="37"/>
  <c r="AG34" i="37"/>
  <c r="AF34" i="37"/>
  <c r="AO33" i="37"/>
  <c r="AG33" i="37"/>
  <c r="AF33" i="37"/>
  <c r="AO32" i="37"/>
  <c r="AG32" i="37"/>
  <c r="AF32" i="37"/>
  <c r="AO31" i="37"/>
  <c r="AG31" i="37"/>
  <c r="AF31" i="37"/>
  <c r="AO30" i="37"/>
  <c r="AG30" i="37"/>
  <c r="AF30" i="37"/>
  <c r="AO29" i="37"/>
  <c r="AG29" i="37"/>
  <c r="AF29" i="37"/>
  <c r="AO28" i="37"/>
  <c r="AG28" i="37"/>
  <c r="AF28" i="37"/>
  <c r="AG27" i="37"/>
  <c r="AF27" i="37"/>
  <c r="O27" i="37"/>
  <c r="N27" i="37"/>
  <c r="M27" i="37"/>
  <c r="L27" i="37"/>
  <c r="K27" i="37"/>
  <c r="J27" i="37"/>
  <c r="I27" i="37"/>
  <c r="H27" i="37"/>
  <c r="G27" i="37"/>
  <c r="F27" i="37"/>
  <c r="E27" i="37"/>
  <c r="D27" i="37"/>
  <c r="C27" i="37"/>
  <c r="B27" i="37"/>
  <c r="A27" i="37"/>
  <c r="AC25" i="37"/>
  <c r="Z25" i="37"/>
  <c r="S25" i="37"/>
  <c r="Q25" i="37"/>
  <c r="AC24" i="37"/>
  <c r="AD24" i="37" s="1"/>
  <c r="T24" i="37" s="1"/>
  <c r="Z24" i="37"/>
  <c r="S24" i="37"/>
  <c r="Q24" i="37"/>
  <c r="AC23" i="37"/>
  <c r="Z23" i="37"/>
  <c r="S23" i="37"/>
  <c r="Q23" i="37"/>
  <c r="BQ19" i="37"/>
  <c r="BK19" i="37"/>
  <c r="BJ19" i="37"/>
  <c r="BI19" i="37"/>
  <c r="BH19" i="37"/>
  <c r="BG19" i="37"/>
  <c r="BF19" i="37"/>
  <c r="BE19" i="37"/>
  <c r="BD19" i="37"/>
  <c r="BC19" i="37"/>
  <c r="BB19" i="37"/>
  <c r="BA19" i="37"/>
  <c r="AZ19" i="37"/>
  <c r="AY19" i="37"/>
  <c r="AX19" i="37"/>
  <c r="AV19" i="37"/>
  <c r="AU19" i="37"/>
  <c r="AT19" i="37"/>
  <c r="AS19" i="37"/>
  <c r="AR19" i="37"/>
  <c r="AP19" i="37"/>
  <c r="AO19" i="37"/>
  <c r="AN19" i="37"/>
  <c r="AM19" i="37"/>
  <c r="AI19" i="37"/>
  <c r="AH19" i="37"/>
  <c r="AG19" i="37"/>
  <c r="AC19" i="37"/>
  <c r="Z19" i="37"/>
  <c r="T19" i="37"/>
  <c r="R19" i="37"/>
  <c r="BQ18" i="37"/>
  <c r="BK18" i="37"/>
  <c r="BJ18" i="37"/>
  <c r="BI18" i="37"/>
  <c r="BH18" i="37"/>
  <c r="BG18" i="37"/>
  <c r="BF18" i="37"/>
  <c r="BE18" i="37"/>
  <c r="BD18" i="37"/>
  <c r="BC18" i="37"/>
  <c r="BB18" i="37"/>
  <c r="BA18" i="37"/>
  <c r="AZ18" i="37"/>
  <c r="AY18" i="37"/>
  <c r="AX18" i="37"/>
  <c r="AV18" i="37"/>
  <c r="AU18" i="37"/>
  <c r="AT18" i="37"/>
  <c r="AS18" i="37"/>
  <c r="AR18" i="37"/>
  <c r="AP18" i="37"/>
  <c r="AO18" i="37"/>
  <c r="AN18" i="37"/>
  <c r="AM18" i="37"/>
  <c r="AI18" i="37"/>
  <c r="AH18" i="37"/>
  <c r="AG18" i="37"/>
  <c r="AC18" i="37"/>
  <c r="Z18" i="37"/>
  <c r="T18" i="37"/>
  <c r="R18" i="37"/>
  <c r="BQ17" i="37"/>
  <c r="BK17" i="37"/>
  <c r="BJ17" i="37"/>
  <c r="BI17" i="37"/>
  <c r="BH17" i="37"/>
  <c r="BG17" i="37"/>
  <c r="BF17" i="37"/>
  <c r="BE17" i="37"/>
  <c r="BD17" i="37"/>
  <c r="BC17" i="37"/>
  <c r="BB17" i="37"/>
  <c r="BA17" i="37"/>
  <c r="AZ17" i="37"/>
  <c r="AY17" i="37"/>
  <c r="AX17" i="37"/>
  <c r="AV17" i="37"/>
  <c r="AU17" i="37"/>
  <c r="AT17" i="37"/>
  <c r="AS17" i="37"/>
  <c r="AR17" i="37"/>
  <c r="AP17" i="37"/>
  <c r="AO17" i="37"/>
  <c r="AN17" i="37"/>
  <c r="AM17" i="37"/>
  <c r="AI17" i="37"/>
  <c r="AH17" i="37"/>
  <c r="AG17" i="37"/>
  <c r="AC17" i="37"/>
  <c r="Z17" i="37"/>
  <c r="T17" i="37"/>
  <c r="R17" i="37"/>
  <c r="BQ16" i="37"/>
  <c r="BK16" i="37"/>
  <c r="BJ16" i="37"/>
  <c r="BI16" i="37"/>
  <c r="BH16" i="37"/>
  <c r="BG16" i="37"/>
  <c r="BF16" i="37"/>
  <c r="BE16" i="37"/>
  <c r="BD16" i="37"/>
  <c r="BC16" i="37"/>
  <c r="BB16" i="37"/>
  <c r="BA16" i="37"/>
  <c r="AZ16" i="37"/>
  <c r="AY16" i="37"/>
  <c r="AX16" i="37"/>
  <c r="AV16" i="37"/>
  <c r="AU16" i="37"/>
  <c r="AT16" i="37"/>
  <c r="AS16" i="37"/>
  <c r="AR16" i="37"/>
  <c r="AP16" i="37"/>
  <c r="AO16" i="37"/>
  <c r="AN16" i="37"/>
  <c r="AM16" i="37"/>
  <c r="AI16" i="37"/>
  <c r="AH16" i="37"/>
  <c r="AG16" i="37"/>
  <c r="AC16" i="37"/>
  <c r="Z16" i="37"/>
  <c r="T16" i="37"/>
  <c r="R16" i="37"/>
  <c r="AA16" i="37"/>
  <c r="S16" i="37" s="1"/>
  <c r="BQ15" i="37"/>
  <c r="BK15" i="37"/>
  <c r="BJ15" i="37"/>
  <c r="BI15" i="37"/>
  <c r="BH15" i="37"/>
  <c r="BG15" i="37"/>
  <c r="BF15" i="37"/>
  <c r="BE15" i="37"/>
  <c r="BD15" i="37"/>
  <c r="BC15" i="37"/>
  <c r="BB15" i="37"/>
  <c r="BA15" i="37"/>
  <c r="AZ15" i="37"/>
  <c r="AY15" i="37"/>
  <c r="AX15" i="37"/>
  <c r="AV15" i="37"/>
  <c r="AU15" i="37"/>
  <c r="AT15" i="37"/>
  <c r="AS15" i="37"/>
  <c r="AR15" i="37"/>
  <c r="AP15" i="37"/>
  <c r="AO15" i="37"/>
  <c r="AN15" i="37"/>
  <c r="AM15" i="37"/>
  <c r="AI15" i="37"/>
  <c r="AH15" i="37"/>
  <c r="AG15" i="37"/>
  <c r="AC15" i="37"/>
  <c r="AD15" i="37" s="1"/>
  <c r="U15" i="37" s="1"/>
  <c r="Z15" i="37"/>
  <c r="T15" i="37"/>
  <c r="R15" i="37"/>
  <c r="BQ14" i="37"/>
  <c r="BK14" i="37"/>
  <c r="BJ14" i="37"/>
  <c r="BI14" i="37"/>
  <c r="BH14" i="37"/>
  <c r="BG14" i="37"/>
  <c r="BF14" i="37"/>
  <c r="BE14" i="37"/>
  <c r="BD14" i="37"/>
  <c r="BC14" i="37"/>
  <c r="BB14" i="37"/>
  <c r="BA14" i="37"/>
  <c r="AZ14" i="37"/>
  <c r="AY14" i="37"/>
  <c r="AX14" i="37"/>
  <c r="AV14" i="37"/>
  <c r="AU14" i="37"/>
  <c r="AT14" i="37"/>
  <c r="AS14" i="37"/>
  <c r="AR14" i="37"/>
  <c r="AP14" i="37"/>
  <c r="AO14" i="37"/>
  <c r="AN14" i="37"/>
  <c r="AM14" i="37"/>
  <c r="AI14" i="37"/>
  <c r="AH14" i="37"/>
  <c r="AG14" i="37"/>
  <c r="AC14" i="37"/>
  <c r="Z14" i="37"/>
  <c r="AA14" i="37" s="1"/>
  <c r="S14" i="37" s="1"/>
  <c r="T14" i="37"/>
  <c r="R14" i="37"/>
  <c r="BQ13" i="37"/>
  <c r="BK13" i="37"/>
  <c r="BJ13" i="37"/>
  <c r="BI13" i="37"/>
  <c r="BH13" i="37"/>
  <c r="BG13" i="37"/>
  <c r="BF13" i="37"/>
  <c r="BE13" i="37"/>
  <c r="BD13" i="37"/>
  <c r="BC13" i="37"/>
  <c r="BB13" i="37"/>
  <c r="BA13" i="37"/>
  <c r="AZ13" i="37"/>
  <c r="AY13" i="37"/>
  <c r="AX13" i="37"/>
  <c r="AV13" i="37"/>
  <c r="AU13" i="37"/>
  <c r="AT13" i="37"/>
  <c r="AS13" i="37"/>
  <c r="AR13" i="37"/>
  <c r="AP13" i="37"/>
  <c r="AO13" i="37"/>
  <c r="AN13" i="37"/>
  <c r="AM13" i="37"/>
  <c r="AI13" i="37"/>
  <c r="AH13" i="37"/>
  <c r="AG13" i="37"/>
  <c r="AC13" i="37"/>
  <c r="Z13" i="37"/>
  <c r="T13" i="37"/>
  <c r="AD13" i="37" s="1"/>
  <c r="U13" i="37" s="1"/>
  <c r="R13" i="37"/>
  <c r="BQ12" i="37"/>
  <c r="BK12" i="37"/>
  <c r="BJ12" i="37"/>
  <c r="BI12" i="37"/>
  <c r="BH12" i="37"/>
  <c r="BG12" i="37"/>
  <c r="BF12" i="37"/>
  <c r="BE12" i="37"/>
  <c r="BD12" i="37"/>
  <c r="BC12" i="37"/>
  <c r="BB12" i="37"/>
  <c r="BA12" i="37"/>
  <c r="AZ12" i="37"/>
  <c r="AY12" i="37"/>
  <c r="AX12" i="37"/>
  <c r="AV12" i="37"/>
  <c r="AU12" i="37"/>
  <c r="AT12" i="37"/>
  <c r="AS12" i="37"/>
  <c r="AR12" i="37"/>
  <c r="AP12" i="37"/>
  <c r="AO12" i="37"/>
  <c r="AN12" i="37"/>
  <c r="AM12" i="37"/>
  <c r="AI12" i="37"/>
  <c r="AH12" i="37"/>
  <c r="AG12" i="37"/>
  <c r="AC12" i="37"/>
  <c r="Z12" i="37"/>
  <c r="T12" i="37"/>
  <c r="R12" i="37"/>
  <c r="BQ11" i="37"/>
  <c r="BP11" i="37"/>
  <c r="BK11" i="37"/>
  <c r="BJ11" i="37"/>
  <c r="BI11" i="37"/>
  <c r="BH11" i="37"/>
  <c r="BG11" i="37"/>
  <c r="BF11" i="37"/>
  <c r="BE11" i="37"/>
  <c r="BD11" i="37"/>
  <c r="BC11" i="37"/>
  <c r="BB11" i="37"/>
  <c r="BA11" i="37"/>
  <c r="AZ11" i="37"/>
  <c r="AY11" i="37"/>
  <c r="AX11" i="37"/>
  <c r="AV11" i="37"/>
  <c r="AU11" i="37"/>
  <c r="AT11" i="37"/>
  <c r="AS11" i="37"/>
  <c r="AR11" i="37"/>
  <c r="AQ11" i="37"/>
  <c r="AP11" i="37"/>
  <c r="AO11" i="37"/>
  <c r="AN11" i="37"/>
  <c r="AM11" i="37"/>
  <c r="AL11" i="37"/>
  <c r="AK11" i="37"/>
  <c r="AK21" i="37" s="1"/>
  <c r="AJ11" i="37"/>
  <c r="AI11" i="37"/>
  <c r="AH11" i="37"/>
  <c r="AG11" i="37"/>
  <c r="AF11" i="37"/>
  <c r="AC11" i="37"/>
  <c r="Z11" i="37"/>
  <c r="T11" i="37"/>
  <c r="R11" i="37"/>
  <c r="BQ10" i="37"/>
  <c r="BP10" i="37"/>
  <c r="BK10" i="37"/>
  <c r="BJ10" i="37"/>
  <c r="BI10" i="37"/>
  <c r="BH10" i="37"/>
  <c r="BG10" i="37"/>
  <c r="BF10" i="37"/>
  <c r="BE10" i="37"/>
  <c r="BD10" i="37"/>
  <c r="BC10" i="37"/>
  <c r="BB10" i="37"/>
  <c r="BA10" i="37"/>
  <c r="AZ10" i="37"/>
  <c r="AY10" i="37"/>
  <c r="AX10" i="37"/>
  <c r="AV10" i="37"/>
  <c r="AU10" i="37"/>
  <c r="AT10" i="37"/>
  <c r="AS10" i="37"/>
  <c r="AR10" i="37"/>
  <c r="AQ10" i="37"/>
  <c r="AP10" i="37"/>
  <c r="AO10" i="37"/>
  <c r="AN10" i="37"/>
  <c r="AM10" i="37"/>
  <c r="AL10" i="37"/>
  <c r="AK10" i="37"/>
  <c r="AJ10" i="37"/>
  <c r="AI10" i="37"/>
  <c r="AH10" i="37"/>
  <c r="AG10" i="37"/>
  <c r="AF10" i="37"/>
  <c r="AC10" i="37"/>
  <c r="Z10" i="37"/>
  <c r="AA10" i="37" s="1"/>
  <c r="S10" i="37" s="1"/>
  <c r="T10" i="37"/>
  <c r="R10" i="37"/>
  <c r="BQ9" i="37"/>
  <c r="BP9" i="37"/>
  <c r="BP21" i="37" s="1"/>
  <c r="BK9" i="37"/>
  <c r="BJ9" i="37"/>
  <c r="BI9" i="37"/>
  <c r="BH9" i="37"/>
  <c r="BG9" i="37"/>
  <c r="BF9" i="37"/>
  <c r="BE9" i="37"/>
  <c r="BD9" i="37"/>
  <c r="BC9" i="37"/>
  <c r="BB9" i="37"/>
  <c r="BA9" i="37"/>
  <c r="AZ9" i="37"/>
  <c r="AY9" i="37"/>
  <c r="AX9" i="37"/>
  <c r="AV9" i="37"/>
  <c r="AU9" i="37"/>
  <c r="AT9" i="37"/>
  <c r="AS9" i="37"/>
  <c r="AR9" i="37"/>
  <c r="AQ9" i="37"/>
  <c r="AP9" i="37"/>
  <c r="AO9" i="37"/>
  <c r="AN9" i="37"/>
  <c r="AM9" i="37"/>
  <c r="AL9" i="37"/>
  <c r="AK9" i="37"/>
  <c r="AJ9" i="37"/>
  <c r="AI9" i="37"/>
  <c r="AH9" i="37"/>
  <c r="AG9" i="37"/>
  <c r="AF9" i="37"/>
  <c r="AC9" i="37"/>
  <c r="AD9" i="37" s="1"/>
  <c r="U9" i="37" s="1"/>
  <c r="Z9" i="37"/>
  <c r="T9" i="37"/>
  <c r="R9" i="37"/>
  <c r="AO38" i="36"/>
  <c r="AO37" i="36"/>
  <c r="AG37" i="36"/>
  <c r="AF37" i="36"/>
  <c r="AO36" i="36"/>
  <c r="AG36" i="36"/>
  <c r="AF36" i="36"/>
  <c r="AO35" i="36"/>
  <c r="AG35" i="36"/>
  <c r="AF35" i="36"/>
  <c r="AO34" i="36"/>
  <c r="AG34" i="36"/>
  <c r="AF34" i="36"/>
  <c r="AO33" i="36"/>
  <c r="AG33" i="36"/>
  <c r="AF33" i="36"/>
  <c r="AO32" i="36"/>
  <c r="AG32" i="36"/>
  <c r="AF32" i="36"/>
  <c r="AO31" i="36"/>
  <c r="AG31" i="36"/>
  <c r="AF31" i="36"/>
  <c r="AO30" i="36"/>
  <c r="AG30" i="36"/>
  <c r="AF30" i="36"/>
  <c r="AO29" i="36"/>
  <c r="AG29" i="36"/>
  <c r="AF29" i="36"/>
  <c r="AO28" i="36"/>
  <c r="AG28" i="36"/>
  <c r="AF28" i="36"/>
  <c r="AG27" i="36"/>
  <c r="AF27" i="36"/>
  <c r="O27" i="36"/>
  <c r="N27" i="36"/>
  <c r="M27" i="36"/>
  <c r="L27" i="36"/>
  <c r="K27" i="36"/>
  <c r="J27" i="36"/>
  <c r="I27" i="36"/>
  <c r="H27" i="36"/>
  <c r="G27" i="36"/>
  <c r="F27" i="36"/>
  <c r="E27" i="36"/>
  <c r="D27" i="36"/>
  <c r="C27" i="36"/>
  <c r="B27" i="36"/>
  <c r="A27" i="36"/>
  <c r="AC25" i="36"/>
  <c r="Z25" i="36"/>
  <c r="S25" i="36"/>
  <c r="Q25" i="36"/>
  <c r="AC24" i="36"/>
  <c r="Z24" i="36"/>
  <c r="S24" i="36"/>
  <c r="Q24" i="36"/>
  <c r="AC23" i="36"/>
  <c r="Z23" i="36"/>
  <c r="S23" i="36"/>
  <c r="Q23" i="36"/>
  <c r="BQ19" i="36"/>
  <c r="BK19" i="36"/>
  <c r="BJ19" i="36"/>
  <c r="BI19" i="36"/>
  <c r="BH19" i="36"/>
  <c r="BG19" i="36"/>
  <c r="BF19" i="36"/>
  <c r="BE19" i="36"/>
  <c r="BD19" i="36"/>
  <c r="BC19" i="36"/>
  <c r="BB19" i="36"/>
  <c r="BA19" i="36"/>
  <c r="AZ19" i="36"/>
  <c r="AY19" i="36"/>
  <c r="AX19" i="36"/>
  <c r="AV19" i="36"/>
  <c r="AU19" i="36"/>
  <c r="AT19" i="36"/>
  <c r="AS19" i="36"/>
  <c r="AR19" i="36"/>
  <c r="AP19" i="36"/>
  <c r="AO19" i="36"/>
  <c r="AN19" i="36"/>
  <c r="AM19" i="36"/>
  <c r="AI19" i="36"/>
  <c r="AH19" i="36"/>
  <c r="AG19" i="36"/>
  <c r="AC19" i="36"/>
  <c r="Z19" i="36"/>
  <c r="T19" i="36"/>
  <c r="R19" i="36"/>
  <c r="BQ18" i="36"/>
  <c r="BK18" i="36"/>
  <c r="BJ18" i="36"/>
  <c r="BI18" i="36"/>
  <c r="BH18" i="36"/>
  <c r="BG18" i="36"/>
  <c r="BF18" i="36"/>
  <c r="BE18" i="36"/>
  <c r="BD18" i="36"/>
  <c r="BC18" i="36"/>
  <c r="BB18" i="36"/>
  <c r="BA18" i="36"/>
  <c r="AZ18" i="36"/>
  <c r="AY18" i="36"/>
  <c r="AX18" i="36"/>
  <c r="AV18" i="36"/>
  <c r="AU18" i="36"/>
  <c r="AT18" i="36"/>
  <c r="AS18" i="36"/>
  <c r="AR18" i="36"/>
  <c r="AP18" i="36"/>
  <c r="AO18" i="36"/>
  <c r="AN18" i="36"/>
  <c r="AM18" i="36"/>
  <c r="AI18" i="36"/>
  <c r="AH18" i="36"/>
  <c r="AG18" i="36"/>
  <c r="AC18" i="36"/>
  <c r="Z18" i="36"/>
  <c r="T18" i="36"/>
  <c r="R18" i="36"/>
  <c r="BQ17" i="36"/>
  <c r="BK17" i="36"/>
  <c r="BJ17" i="36"/>
  <c r="BI17" i="36"/>
  <c r="BH17" i="36"/>
  <c r="BG17" i="36"/>
  <c r="BF17" i="36"/>
  <c r="BE17" i="36"/>
  <c r="BD17" i="36"/>
  <c r="BC17" i="36"/>
  <c r="BB17" i="36"/>
  <c r="BA17" i="36"/>
  <c r="AZ17" i="36"/>
  <c r="AY17" i="36"/>
  <c r="AX17" i="36"/>
  <c r="AV17" i="36"/>
  <c r="AU17" i="36"/>
  <c r="AT17" i="36"/>
  <c r="AS17" i="36"/>
  <c r="AR17" i="36"/>
  <c r="AP17" i="36"/>
  <c r="AO17" i="36"/>
  <c r="AN17" i="36"/>
  <c r="AM17" i="36"/>
  <c r="AI17" i="36"/>
  <c r="AH17" i="36"/>
  <c r="AG17" i="36"/>
  <c r="AC17" i="36"/>
  <c r="Z17" i="36"/>
  <c r="T17" i="36"/>
  <c r="R17" i="36"/>
  <c r="BQ16" i="36"/>
  <c r="BK16" i="36"/>
  <c r="BJ16" i="36"/>
  <c r="BI16" i="36"/>
  <c r="BH16" i="36"/>
  <c r="BG16" i="36"/>
  <c r="BF16" i="36"/>
  <c r="BE16" i="36"/>
  <c r="BD16" i="36"/>
  <c r="BC16" i="36"/>
  <c r="BB16" i="36"/>
  <c r="BA16" i="36"/>
  <c r="AZ16" i="36"/>
  <c r="AY16" i="36"/>
  <c r="AX16" i="36"/>
  <c r="AV16" i="36"/>
  <c r="AU16" i="36"/>
  <c r="AT16" i="36"/>
  <c r="AS16" i="36"/>
  <c r="AR16" i="36"/>
  <c r="AP16" i="36"/>
  <c r="AO16" i="36"/>
  <c r="AN16" i="36"/>
  <c r="AM16" i="36"/>
  <c r="AI16" i="36"/>
  <c r="AH16" i="36"/>
  <c r="AG16" i="36"/>
  <c r="AC16" i="36"/>
  <c r="Z16" i="36"/>
  <c r="T16" i="36"/>
  <c r="R16" i="36"/>
  <c r="BQ15" i="36"/>
  <c r="BK15" i="36"/>
  <c r="BJ15" i="36"/>
  <c r="BI15" i="36"/>
  <c r="BH15" i="36"/>
  <c r="BG15" i="36"/>
  <c r="BF15" i="36"/>
  <c r="BE15" i="36"/>
  <c r="BD15" i="36"/>
  <c r="BC15" i="36"/>
  <c r="BB15" i="36"/>
  <c r="BA15" i="36"/>
  <c r="AZ15" i="36"/>
  <c r="AY15" i="36"/>
  <c r="AX15" i="36"/>
  <c r="AV15" i="36"/>
  <c r="AU15" i="36"/>
  <c r="AT15" i="36"/>
  <c r="AS15" i="36"/>
  <c r="AR15" i="36"/>
  <c r="AP15" i="36"/>
  <c r="AO15" i="36"/>
  <c r="AN15" i="36"/>
  <c r="AM15" i="36"/>
  <c r="AI15" i="36"/>
  <c r="AH15" i="36"/>
  <c r="AG15" i="36"/>
  <c r="AC15" i="36"/>
  <c r="Z15" i="36"/>
  <c r="T15" i="36"/>
  <c r="R15" i="36"/>
  <c r="BQ14" i="36"/>
  <c r="BK14" i="36"/>
  <c r="BJ14" i="36"/>
  <c r="BI14" i="36"/>
  <c r="BH14" i="36"/>
  <c r="BG14" i="36"/>
  <c r="BF14" i="36"/>
  <c r="BE14" i="36"/>
  <c r="BD14" i="36"/>
  <c r="BC14" i="36"/>
  <c r="BB14" i="36"/>
  <c r="BA14" i="36"/>
  <c r="AZ14" i="36"/>
  <c r="AY14" i="36"/>
  <c r="AX14" i="36"/>
  <c r="AV14" i="36"/>
  <c r="AU14" i="36"/>
  <c r="AT14" i="36"/>
  <c r="AS14" i="36"/>
  <c r="AR14" i="36"/>
  <c r="AP14" i="36"/>
  <c r="AO14" i="36"/>
  <c r="AN14" i="36"/>
  <c r="AM14" i="36"/>
  <c r="AI14" i="36"/>
  <c r="AH14" i="36"/>
  <c r="AG14" i="36"/>
  <c r="AC14" i="36"/>
  <c r="Z14" i="36"/>
  <c r="T14" i="36"/>
  <c r="R14" i="36"/>
  <c r="BQ13" i="36"/>
  <c r="BK13" i="36"/>
  <c r="BJ13" i="36"/>
  <c r="BI13" i="36"/>
  <c r="BH13" i="36"/>
  <c r="BG13" i="36"/>
  <c r="BF13" i="36"/>
  <c r="BE13" i="36"/>
  <c r="BD13" i="36"/>
  <c r="BC13" i="36"/>
  <c r="BB13" i="36"/>
  <c r="BA13" i="36"/>
  <c r="AZ13" i="36"/>
  <c r="AY13" i="36"/>
  <c r="AX13" i="36"/>
  <c r="AV13" i="36"/>
  <c r="AU13" i="36"/>
  <c r="AT13" i="36"/>
  <c r="AS13" i="36"/>
  <c r="AR13" i="36"/>
  <c r="AP13" i="36"/>
  <c r="AO13" i="36"/>
  <c r="AN13" i="36"/>
  <c r="AM13" i="36"/>
  <c r="AI13" i="36"/>
  <c r="AH13" i="36"/>
  <c r="AG13" i="36"/>
  <c r="AC13" i="36"/>
  <c r="Z13" i="36"/>
  <c r="T13" i="36"/>
  <c r="R13" i="36"/>
  <c r="BQ12" i="36"/>
  <c r="BK12" i="36"/>
  <c r="BJ12" i="36"/>
  <c r="BI12" i="36"/>
  <c r="BH12" i="36"/>
  <c r="BG12" i="36"/>
  <c r="BF12" i="36"/>
  <c r="BE12" i="36"/>
  <c r="BD12" i="36"/>
  <c r="BC12" i="36"/>
  <c r="BB12" i="36"/>
  <c r="BA12" i="36"/>
  <c r="AZ12" i="36"/>
  <c r="AY12" i="36"/>
  <c r="AX12" i="36"/>
  <c r="AV12" i="36"/>
  <c r="AU12" i="36"/>
  <c r="AT12" i="36"/>
  <c r="AS12" i="36"/>
  <c r="AR12" i="36"/>
  <c r="AP12" i="36"/>
  <c r="AO12" i="36"/>
  <c r="AN12" i="36"/>
  <c r="AM12" i="36"/>
  <c r="AI12" i="36"/>
  <c r="AH12" i="36"/>
  <c r="AG12" i="36"/>
  <c r="AC12" i="36"/>
  <c r="Z12" i="36"/>
  <c r="T12" i="36"/>
  <c r="R12" i="36"/>
  <c r="BQ11" i="36"/>
  <c r="BP11" i="36"/>
  <c r="BK11" i="36"/>
  <c r="BJ11" i="36"/>
  <c r="BI11" i="36"/>
  <c r="BH11" i="36"/>
  <c r="BG11" i="36"/>
  <c r="BF11" i="36"/>
  <c r="BE11" i="36"/>
  <c r="BD11" i="36"/>
  <c r="BC11" i="36"/>
  <c r="BB11" i="36"/>
  <c r="BA11" i="36"/>
  <c r="AZ11" i="36"/>
  <c r="AY11" i="36"/>
  <c r="AX11" i="36"/>
  <c r="AV11" i="36"/>
  <c r="AU11" i="36"/>
  <c r="AT11" i="36"/>
  <c r="AS11" i="36"/>
  <c r="AR11" i="36"/>
  <c r="AQ11" i="36"/>
  <c r="AP11" i="36"/>
  <c r="AO11" i="36"/>
  <c r="AN11" i="36"/>
  <c r="AM11" i="36"/>
  <c r="AL11" i="36"/>
  <c r="AK11" i="36"/>
  <c r="AJ11" i="36"/>
  <c r="AI11" i="36"/>
  <c r="AH11" i="36"/>
  <c r="AG11" i="36"/>
  <c r="AF11" i="36"/>
  <c r="AC11" i="36"/>
  <c r="Z11" i="36"/>
  <c r="T11" i="36"/>
  <c r="R11" i="36"/>
  <c r="BQ10" i="36"/>
  <c r="BP10" i="36"/>
  <c r="BK10" i="36"/>
  <c r="BJ10" i="36"/>
  <c r="BI10" i="36"/>
  <c r="BH10" i="36"/>
  <c r="BG10" i="36"/>
  <c r="BF10" i="36"/>
  <c r="BE10" i="36"/>
  <c r="BD10" i="36"/>
  <c r="BC10" i="36"/>
  <c r="BB10" i="36"/>
  <c r="BA10" i="36"/>
  <c r="AZ10" i="36"/>
  <c r="AY10" i="36"/>
  <c r="AX10" i="36"/>
  <c r="AV10" i="36"/>
  <c r="AU10" i="36"/>
  <c r="AT10" i="36"/>
  <c r="AS10" i="36"/>
  <c r="AR10" i="36"/>
  <c r="AQ10" i="36"/>
  <c r="AP10" i="36"/>
  <c r="AO10" i="36"/>
  <c r="AN10" i="36"/>
  <c r="AM10" i="36"/>
  <c r="AL10" i="36"/>
  <c r="AK10" i="36"/>
  <c r="AK21" i="36" s="1"/>
  <c r="AJ10" i="36"/>
  <c r="AI10" i="36"/>
  <c r="AH10" i="36"/>
  <c r="AG10" i="36"/>
  <c r="AF10" i="36"/>
  <c r="AC10" i="36"/>
  <c r="Z10" i="36"/>
  <c r="T10" i="36"/>
  <c r="R10" i="36"/>
  <c r="BQ9" i="36"/>
  <c r="BP9" i="36"/>
  <c r="BK9" i="36"/>
  <c r="BJ9" i="36"/>
  <c r="BI9" i="36"/>
  <c r="BH9" i="36"/>
  <c r="BG9" i="36"/>
  <c r="BF9" i="36"/>
  <c r="BE9" i="36"/>
  <c r="BD9" i="36"/>
  <c r="BC9" i="36"/>
  <c r="BB9" i="36"/>
  <c r="BA9" i="36"/>
  <c r="AZ9" i="36"/>
  <c r="AY9" i="36"/>
  <c r="AX9" i="36"/>
  <c r="AV9" i="36"/>
  <c r="AU9" i="36"/>
  <c r="AT9" i="36"/>
  <c r="AS9" i="36"/>
  <c r="AR9" i="36"/>
  <c r="AQ9" i="36"/>
  <c r="AP9" i="36"/>
  <c r="AO9" i="36"/>
  <c r="AN9" i="36"/>
  <c r="AM9" i="36"/>
  <c r="AL9" i="36"/>
  <c r="AK9" i="36"/>
  <c r="AJ9" i="36"/>
  <c r="AI9" i="36"/>
  <c r="AH9" i="36"/>
  <c r="AG9" i="36"/>
  <c r="AF9" i="36"/>
  <c r="AC9" i="36"/>
  <c r="Z9" i="36"/>
  <c r="T9" i="36"/>
  <c r="R9" i="36"/>
  <c r="AO38" i="35"/>
  <c r="AO37" i="35"/>
  <c r="AG37" i="35"/>
  <c r="AF37" i="35"/>
  <c r="AO36" i="35"/>
  <c r="AG36" i="35"/>
  <c r="AF36" i="35"/>
  <c r="AO35" i="35"/>
  <c r="AG35" i="35"/>
  <c r="AF35" i="35"/>
  <c r="AO34" i="35"/>
  <c r="AG34" i="35"/>
  <c r="AF34" i="35"/>
  <c r="AO33" i="35"/>
  <c r="AG33" i="35"/>
  <c r="AF33" i="35"/>
  <c r="AO32" i="35"/>
  <c r="AG32" i="35"/>
  <c r="AF32" i="35"/>
  <c r="AO31" i="35"/>
  <c r="AG31" i="35"/>
  <c r="AF31" i="35"/>
  <c r="AO30" i="35"/>
  <c r="AG30" i="35"/>
  <c r="AF30" i="35"/>
  <c r="AO29" i="35"/>
  <c r="AG29" i="35"/>
  <c r="AF29" i="35"/>
  <c r="AO28" i="35"/>
  <c r="AG28" i="35"/>
  <c r="AF28" i="35"/>
  <c r="AG27" i="35"/>
  <c r="AF27" i="35"/>
  <c r="O27" i="35"/>
  <c r="N27" i="35"/>
  <c r="M27" i="35"/>
  <c r="L27" i="35"/>
  <c r="K27" i="35"/>
  <c r="J27" i="35"/>
  <c r="I27" i="35"/>
  <c r="H27" i="35"/>
  <c r="G27" i="35"/>
  <c r="F27" i="35"/>
  <c r="E27" i="35"/>
  <c r="D27" i="35"/>
  <c r="C27" i="35"/>
  <c r="B27" i="35"/>
  <c r="A27" i="35"/>
  <c r="AC25" i="35"/>
  <c r="Z25" i="35"/>
  <c r="S25" i="35"/>
  <c r="Q25" i="35"/>
  <c r="AC24" i="35"/>
  <c r="Z24" i="35"/>
  <c r="S24" i="35"/>
  <c r="Q24" i="35"/>
  <c r="AC23" i="35"/>
  <c r="Z23" i="35"/>
  <c r="S23" i="35"/>
  <c r="Q23" i="35"/>
  <c r="BQ19" i="35"/>
  <c r="BK19" i="35"/>
  <c r="BJ19" i="35"/>
  <c r="BI19" i="35"/>
  <c r="BH19" i="35"/>
  <c r="BG19" i="35"/>
  <c r="BF19" i="35"/>
  <c r="BE19" i="35"/>
  <c r="BD19" i="35"/>
  <c r="BC19" i="35"/>
  <c r="BB19" i="35"/>
  <c r="BA19" i="35"/>
  <c r="AZ19" i="35"/>
  <c r="AY19" i="35"/>
  <c r="AX19" i="35"/>
  <c r="AV19" i="35"/>
  <c r="AU19" i="35"/>
  <c r="AT19" i="35"/>
  <c r="AS19" i="35"/>
  <c r="AR19" i="35"/>
  <c r="AP19" i="35"/>
  <c r="AO19" i="35"/>
  <c r="AN19" i="35"/>
  <c r="AM19" i="35"/>
  <c r="AI19" i="35"/>
  <c r="AH19" i="35"/>
  <c r="AG19" i="35"/>
  <c r="AC19" i="35"/>
  <c r="Z19" i="35"/>
  <c r="T19" i="35"/>
  <c r="R19" i="35"/>
  <c r="BQ18" i="35"/>
  <c r="BK18" i="35"/>
  <c r="BJ18" i="35"/>
  <c r="BI18" i="35"/>
  <c r="BH18" i="35"/>
  <c r="BG18" i="35"/>
  <c r="BF18" i="35"/>
  <c r="BE18" i="35"/>
  <c r="BD18" i="35"/>
  <c r="BC18" i="35"/>
  <c r="BB18" i="35"/>
  <c r="BA18" i="35"/>
  <c r="AZ18" i="35"/>
  <c r="AY18" i="35"/>
  <c r="AX18" i="35"/>
  <c r="AV18" i="35"/>
  <c r="AU18" i="35"/>
  <c r="AT18" i="35"/>
  <c r="AS18" i="35"/>
  <c r="AR18" i="35"/>
  <c r="AP18" i="35"/>
  <c r="AO18" i="35"/>
  <c r="AN18" i="35"/>
  <c r="AM18" i="35"/>
  <c r="AI18" i="35"/>
  <c r="AH18" i="35"/>
  <c r="AG18" i="35"/>
  <c r="AC18" i="35"/>
  <c r="Z18" i="35"/>
  <c r="T18" i="35"/>
  <c r="R18" i="35"/>
  <c r="BQ17" i="35"/>
  <c r="BK17" i="35"/>
  <c r="BJ17" i="35"/>
  <c r="BI17" i="35"/>
  <c r="BH17" i="35"/>
  <c r="BG17" i="35"/>
  <c r="BF17" i="35"/>
  <c r="BE17" i="35"/>
  <c r="BD17" i="35"/>
  <c r="BC17" i="35"/>
  <c r="BB17" i="35"/>
  <c r="BA17" i="35"/>
  <c r="AZ17" i="35"/>
  <c r="AY17" i="35"/>
  <c r="AX17" i="35"/>
  <c r="AV17" i="35"/>
  <c r="AU17" i="35"/>
  <c r="AT17" i="35"/>
  <c r="AS17" i="35"/>
  <c r="AR17" i="35"/>
  <c r="AP17" i="35"/>
  <c r="AO17" i="35"/>
  <c r="AN17" i="35"/>
  <c r="AM17" i="35"/>
  <c r="AI17" i="35"/>
  <c r="AH17" i="35"/>
  <c r="AG17" i="35"/>
  <c r="AC17" i="35"/>
  <c r="Z17" i="35"/>
  <c r="T17" i="35"/>
  <c r="R17" i="35"/>
  <c r="BQ16" i="35"/>
  <c r="BK16" i="35"/>
  <c r="BJ16" i="35"/>
  <c r="BI16" i="35"/>
  <c r="BH16" i="35"/>
  <c r="BG16" i="35"/>
  <c r="BF16" i="35"/>
  <c r="BE16" i="35"/>
  <c r="BD16" i="35"/>
  <c r="BC16" i="35"/>
  <c r="BB16" i="35"/>
  <c r="BA16" i="35"/>
  <c r="AZ16" i="35"/>
  <c r="AY16" i="35"/>
  <c r="AX16" i="35"/>
  <c r="AV16" i="35"/>
  <c r="AU16" i="35"/>
  <c r="AT16" i="35"/>
  <c r="AS16" i="35"/>
  <c r="AR16" i="35"/>
  <c r="AP16" i="35"/>
  <c r="AO16" i="35"/>
  <c r="AN16" i="35"/>
  <c r="AM16" i="35"/>
  <c r="AI16" i="35"/>
  <c r="AH16" i="35"/>
  <c r="AG16" i="35"/>
  <c r="AC16" i="35"/>
  <c r="Z16" i="35"/>
  <c r="T16" i="35"/>
  <c r="R16" i="35"/>
  <c r="BQ15" i="35"/>
  <c r="BK15" i="35"/>
  <c r="BJ15" i="35"/>
  <c r="BI15" i="35"/>
  <c r="BH15" i="35"/>
  <c r="BG15" i="35"/>
  <c r="BF15" i="35"/>
  <c r="BE15" i="35"/>
  <c r="BD15" i="35"/>
  <c r="BC15" i="35"/>
  <c r="BB15" i="35"/>
  <c r="BA15" i="35"/>
  <c r="AZ15" i="35"/>
  <c r="AY15" i="35"/>
  <c r="AX15" i="35"/>
  <c r="AV15" i="35"/>
  <c r="AU15" i="35"/>
  <c r="AT15" i="35"/>
  <c r="AS15" i="35"/>
  <c r="AR15" i="35"/>
  <c r="AP15" i="35"/>
  <c r="AO15" i="35"/>
  <c r="AN15" i="35"/>
  <c r="AM15" i="35"/>
  <c r="AI15" i="35"/>
  <c r="AH15" i="35"/>
  <c r="AG15" i="35"/>
  <c r="AC15" i="35"/>
  <c r="Z15" i="35"/>
  <c r="T15" i="35"/>
  <c r="R15" i="35"/>
  <c r="BQ14" i="35"/>
  <c r="BK14" i="35"/>
  <c r="BJ14" i="35"/>
  <c r="BI14" i="35"/>
  <c r="BH14" i="35"/>
  <c r="BG14" i="35"/>
  <c r="BF14" i="35"/>
  <c r="BE14" i="35"/>
  <c r="BD14" i="35"/>
  <c r="BC14" i="35"/>
  <c r="BB14" i="35"/>
  <c r="BA14" i="35"/>
  <c r="AZ14" i="35"/>
  <c r="AY14" i="35"/>
  <c r="AX14" i="35"/>
  <c r="AV14" i="35"/>
  <c r="AU14" i="35"/>
  <c r="AT14" i="35"/>
  <c r="AS14" i="35"/>
  <c r="AR14" i="35"/>
  <c r="AP14" i="35"/>
  <c r="AO14" i="35"/>
  <c r="AN14" i="35"/>
  <c r="AM14" i="35"/>
  <c r="AI14" i="35"/>
  <c r="AH14" i="35"/>
  <c r="AG14" i="35"/>
  <c r="AC14" i="35"/>
  <c r="Z14" i="35"/>
  <c r="T14" i="35"/>
  <c r="R14" i="35"/>
  <c r="BQ13" i="35"/>
  <c r="BK13" i="35"/>
  <c r="BJ13" i="35"/>
  <c r="BI13" i="35"/>
  <c r="BH13" i="35"/>
  <c r="BG13" i="35"/>
  <c r="BF13" i="35"/>
  <c r="BE13" i="35"/>
  <c r="BD13" i="35"/>
  <c r="BC13" i="35"/>
  <c r="BB13" i="35"/>
  <c r="BA13" i="35"/>
  <c r="AZ13" i="35"/>
  <c r="AY13" i="35"/>
  <c r="AX13" i="35"/>
  <c r="AV13" i="35"/>
  <c r="AU13" i="35"/>
  <c r="AT13" i="35"/>
  <c r="AS13" i="35"/>
  <c r="AR13" i="35"/>
  <c r="AP13" i="35"/>
  <c r="AO13" i="35"/>
  <c r="AN13" i="35"/>
  <c r="AM13" i="35"/>
  <c r="AI13" i="35"/>
  <c r="AH13" i="35"/>
  <c r="AG13" i="35"/>
  <c r="AC13" i="35"/>
  <c r="Z13" i="35"/>
  <c r="T13" i="35"/>
  <c r="R13" i="35"/>
  <c r="BQ12" i="35"/>
  <c r="BK12" i="35"/>
  <c r="BJ12" i="35"/>
  <c r="BI12" i="35"/>
  <c r="BH12" i="35"/>
  <c r="BG12" i="35"/>
  <c r="BF12" i="35"/>
  <c r="BE12" i="35"/>
  <c r="BD12" i="35"/>
  <c r="BC12" i="35"/>
  <c r="BB12" i="35"/>
  <c r="BA12" i="35"/>
  <c r="AZ12" i="35"/>
  <c r="AY12" i="35"/>
  <c r="AX12" i="35"/>
  <c r="AV12" i="35"/>
  <c r="AU12" i="35"/>
  <c r="AT12" i="35"/>
  <c r="AS12" i="35"/>
  <c r="AR12" i="35"/>
  <c r="AP12" i="35"/>
  <c r="AO12" i="35"/>
  <c r="AN12" i="35"/>
  <c r="AM12" i="35"/>
  <c r="AI12" i="35"/>
  <c r="AH12" i="35"/>
  <c r="AG12" i="35"/>
  <c r="AC12" i="35"/>
  <c r="Z12" i="35"/>
  <c r="T12" i="35"/>
  <c r="R12" i="35"/>
  <c r="BQ11" i="35"/>
  <c r="BP11" i="35"/>
  <c r="BK11" i="35"/>
  <c r="BJ11" i="35"/>
  <c r="BI11" i="35"/>
  <c r="BH11" i="35"/>
  <c r="BG11" i="35"/>
  <c r="BF11" i="35"/>
  <c r="BE11" i="35"/>
  <c r="BD11" i="35"/>
  <c r="BC11" i="35"/>
  <c r="BB11" i="35"/>
  <c r="BA11" i="35"/>
  <c r="AZ11" i="35"/>
  <c r="AY11" i="35"/>
  <c r="AX11" i="35"/>
  <c r="AV11" i="35"/>
  <c r="AU11" i="35"/>
  <c r="AT11" i="35"/>
  <c r="AS11" i="35"/>
  <c r="AR11" i="35"/>
  <c r="AQ11" i="35"/>
  <c r="AP11" i="35"/>
  <c r="AO11" i="35"/>
  <c r="AN11" i="35"/>
  <c r="AM11" i="35"/>
  <c r="AL11" i="35"/>
  <c r="AK11" i="35"/>
  <c r="AJ11" i="35"/>
  <c r="AI11" i="35"/>
  <c r="AH11" i="35"/>
  <c r="AG11" i="35"/>
  <c r="AF11" i="35"/>
  <c r="AC11" i="35"/>
  <c r="Z11" i="35"/>
  <c r="T11" i="35"/>
  <c r="R11" i="35"/>
  <c r="BQ10" i="35"/>
  <c r="BP10" i="35"/>
  <c r="BK10" i="35"/>
  <c r="BJ10" i="35"/>
  <c r="BI10" i="35"/>
  <c r="BH10" i="35"/>
  <c r="BG10" i="35"/>
  <c r="BF10" i="35"/>
  <c r="BE10" i="35"/>
  <c r="BD10" i="35"/>
  <c r="BC10" i="35"/>
  <c r="BB10" i="35"/>
  <c r="BA10" i="35"/>
  <c r="AZ10" i="35"/>
  <c r="AY10" i="35"/>
  <c r="AX10" i="35"/>
  <c r="AV10" i="35"/>
  <c r="AU10" i="35"/>
  <c r="AT10" i="35"/>
  <c r="AS10" i="35"/>
  <c r="AR10" i="35"/>
  <c r="AQ10" i="35"/>
  <c r="AP10" i="35"/>
  <c r="AO10" i="35"/>
  <c r="AN10" i="35"/>
  <c r="AM10" i="35"/>
  <c r="AL10" i="35"/>
  <c r="AK10" i="35"/>
  <c r="AJ10" i="35"/>
  <c r="AI10" i="35"/>
  <c r="AH10" i="35"/>
  <c r="AG10" i="35"/>
  <c r="AF10" i="35"/>
  <c r="AC10" i="35"/>
  <c r="Z10" i="35"/>
  <c r="T10" i="35"/>
  <c r="R10" i="35"/>
  <c r="BQ9" i="35"/>
  <c r="BP9" i="35"/>
  <c r="BK9" i="35"/>
  <c r="BJ9" i="35"/>
  <c r="BI9" i="35"/>
  <c r="BH9" i="35"/>
  <c r="BG9" i="35"/>
  <c r="BF9" i="35"/>
  <c r="BE9" i="35"/>
  <c r="BD9" i="35"/>
  <c r="BC9" i="35"/>
  <c r="BB9" i="35"/>
  <c r="BA9" i="35"/>
  <c r="AZ9" i="35"/>
  <c r="AY9" i="35"/>
  <c r="AX9" i="35"/>
  <c r="AV9" i="35"/>
  <c r="AU9" i="35"/>
  <c r="AT9" i="35"/>
  <c r="AS9" i="35"/>
  <c r="AR9" i="35"/>
  <c r="AQ9" i="35"/>
  <c r="AP9" i="35"/>
  <c r="AO9" i="35"/>
  <c r="AN9" i="35"/>
  <c r="AM9" i="35"/>
  <c r="AL9" i="35"/>
  <c r="AK9" i="35"/>
  <c r="AJ9" i="35"/>
  <c r="AI9" i="35"/>
  <c r="AH9" i="35"/>
  <c r="AG9" i="35"/>
  <c r="AF9" i="35"/>
  <c r="AC9" i="35"/>
  <c r="Z9" i="35"/>
  <c r="T9" i="35"/>
  <c r="R9" i="35"/>
  <c r="AO38" i="34"/>
  <c r="AO37" i="34"/>
  <c r="AG37" i="34"/>
  <c r="AF37" i="34"/>
  <c r="AO36" i="34"/>
  <c r="AG36" i="34"/>
  <c r="AF36" i="34"/>
  <c r="AO35" i="34"/>
  <c r="AG35" i="34"/>
  <c r="AF35" i="34"/>
  <c r="AO34" i="34"/>
  <c r="AG34" i="34"/>
  <c r="AF34" i="34"/>
  <c r="AO33" i="34"/>
  <c r="AG33" i="34"/>
  <c r="AF33" i="34"/>
  <c r="AO32" i="34"/>
  <c r="AG32" i="34"/>
  <c r="AF32" i="34"/>
  <c r="AO31" i="34"/>
  <c r="AG31" i="34"/>
  <c r="AF31" i="34"/>
  <c r="AO30" i="34"/>
  <c r="AG30" i="34"/>
  <c r="AF30" i="34"/>
  <c r="AO29" i="34"/>
  <c r="AG29" i="34"/>
  <c r="AF29" i="34"/>
  <c r="AO28" i="34"/>
  <c r="AG28" i="34"/>
  <c r="AF28" i="34"/>
  <c r="AG27" i="34"/>
  <c r="AF27" i="34"/>
  <c r="O27" i="34"/>
  <c r="N27" i="34"/>
  <c r="M27" i="34"/>
  <c r="L27" i="34"/>
  <c r="K27" i="34"/>
  <c r="J27" i="34"/>
  <c r="I27" i="34"/>
  <c r="H27" i="34"/>
  <c r="G27" i="34"/>
  <c r="F27" i="34"/>
  <c r="E27" i="34"/>
  <c r="D27" i="34"/>
  <c r="C27" i="34"/>
  <c r="B27" i="34"/>
  <c r="A27" i="34"/>
  <c r="AC25" i="34"/>
  <c r="Z25" i="34"/>
  <c r="S25" i="34"/>
  <c r="Q25" i="34"/>
  <c r="AC24" i="34"/>
  <c r="Z24" i="34"/>
  <c r="S24" i="34"/>
  <c r="Q24" i="34"/>
  <c r="AC23" i="34"/>
  <c r="AC27" i="34" s="1"/>
  <c r="Z23" i="34"/>
  <c r="S23" i="34"/>
  <c r="Q23" i="34"/>
  <c r="BQ19" i="34"/>
  <c r="BK19" i="34"/>
  <c r="BJ19" i="34"/>
  <c r="BI19" i="34"/>
  <c r="BH19" i="34"/>
  <c r="BG19" i="34"/>
  <c r="BF19" i="34"/>
  <c r="BE19" i="34"/>
  <c r="BD19" i="34"/>
  <c r="BC19" i="34"/>
  <c r="BB19" i="34"/>
  <c r="BA19" i="34"/>
  <c r="AZ19" i="34"/>
  <c r="AY19" i="34"/>
  <c r="AX19" i="34"/>
  <c r="AV19" i="34"/>
  <c r="AU19" i="34"/>
  <c r="AT19" i="34"/>
  <c r="AS19" i="34"/>
  <c r="AR19" i="34"/>
  <c r="AP19" i="34"/>
  <c r="AO19" i="34"/>
  <c r="AN19" i="34"/>
  <c r="AM19" i="34"/>
  <c r="AI19" i="34"/>
  <c r="AH19" i="34"/>
  <c r="AG19" i="34"/>
  <c r="AC19" i="34"/>
  <c r="Z19" i="34"/>
  <c r="T19" i="34"/>
  <c r="R19" i="34"/>
  <c r="BQ18" i="34"/>
  <c r="BK18" i="34"/>
  <c r="BJ18" i="34"/>
  <c r="BI18" i="34"/>
  <c r="BH18" i="34"/>
  <c r="BG18" i="34"/>
  <c r="BF18" i="34"/>
  <c r="BE18" i="34"/>
  <c r="BD18" i="34"/>
  <c r="BC18" i="34"/>
  <c r="BB18" i="34"/>
  <c r="BA18" i="34"/>
  <c r="AZ18" i="34"/>
  <c r="AY18" i="34"/>
  <c r="AX18" i="34"/>
  <c r="AV18" i="34"/>
  <c r="AU18" i="34"/>
  <c r="AT18" i="34"/>
  <c r="AS18" i="34"/>
  <c r="AR18" i="34"/>
  <c r="AP18" i="34"/>
  <c r="AO18" i="34"/>
  <c r="AN18" i="34"/>
  <c r="AM18" i="34"/>
  <c r="AI18" i="34"/>
  <c r="AH18" i="34"/>
  <c r="AG18" i="34"/>
  <c r="AC18" i="34"/>
  <c r="Z18" i="34"/>
  <c r="T18" i="34"/>
  <c r="R18" i="34"/>
  <c r="BQ17" i="34"/>
  <c r="BK17" i="34"/>
  <c r="BJ17" i="34"/>
  <c r="BI17" i="34"/>
  <c r="BH17" i="34"/>
  <c r="BG17" i="34"/>
  <c r="BF17" i="34"/>
  <c r="BE17" i="34"/>
  <c r="BD17" i="34"/>
  <c r="BC17" i="34"/>
  <c r="BB17" i="34"/>
  <c r="BA17" i="34"/>
  <c r="AZ17" i="34"/>
  <c r="AY17" i="34"/>
  <c r="AX17" i="34"/>
  <c r="AV17" i="34"/>
  <c r="AU17" i="34"/>
  <c r="AT17" i="34"/>
  <c r="AS17" i="34"/>
  <c r="AR17" i="34"/>
  <c r="AP17" i="34"/>
  <c r="AO17" i="34"/>
  <c r="AN17" i="34"/>
  <c r="AM17" i="34"/>
  <c r="AI17" i="34"/>
  <c r="AH17" i="34"/>
  <c r="AG17" i="34"/>
  <c r="AC17" i="34"/>
  <c r="Z17" i="34"/>
  <c r="T17" i="34"/>
  <c r="R17" i="34"/>
  <c r="BQ16" i="34"/>
  <c r="BK16" i="34"/>
  <c r="BJ16" i="34"/>
  <c r="BI16" i="34"/>
  <c r="BH16" i="34"/>
  <c r="BG16" i="34"/>
  <c r="BF16" i="34"/>
  <c r="BE16" i="34"/>
  <c r="BD16" i="34"/>
  <c r="BC16" i="34"/>
  <c r="BB16" i="34"/>
  <c r="BA16" i="34"/>
  <c r="AZ16" i="34"/>
  <c r="AY16" i="34"/>
  <c r="AX16" i="34"/>
  <c r="AV16" i="34"/>
  <c r="AU16" i="34"/>
  <c r="AT16" i="34"/>
  <c r="AS16" i="34"/>
  <c r="AR16" i="34"/>
  <c r="AP16" i="34"/>
  <c r="AO16" i="34"/>
  <c r="AN16" i="34"/>
  <c r="AM16" i="34"/>
  <c r="AI16" i="34"/>
  <c r="AH16" i="34"/>
  <c r="AG16" i="34"/>
  <c r="AC16" i="34"/>
  <c r="Z16" i="34"/>
  <c r="T16" i="34"/>
  <c r="R16" i="34"/>
  <c r="BQ15" i="34"/>
  <c r="BK15" i="34"/>
  <c r="BJ15" i="34"/>
  <c r="BI15" i="34"/>
  <c r="BH15" i="34"/>
  <c r="BG15" i="34"/>
  <c r="BF15" i="34"/>
  <c r="BE15" i="34"/>
  <c r="BD15" i="34"/>
  <c r="BC15" i="34"/>
  <c r="BB15" i="34"/>
  <c r="BA15" i="34"/>
  <c r="AZ15" i="34"/>
  <c r="AY15" i="34"/>
  <c r="AX15" i="34"/>
  <c r="AV15" i="34"/>
  <c r="AU15" i="34"/>
  <c r="AT15" i="34"/>
  <c r="AS15" i="34"/>
  <c r="AR15" i="34"/>
  <c r="AP15" i="34"/>
  <c r="AO15" i="34"/>
  <c r="AN15" i="34"/>
  <c r="AM15" i="34"/>
  <c r="AI15" i="34"/>
  <c r="AH15" i="34"/>
  <c r="AG15" i="34"/>
  <c r="AC15" i="34"/>
  <c r="Z15" i="34"/>
  <c r="T15" i="34"/>
  <c r="R15" i="34"/>
  <c r="BQ14" i="34"/>
  <c r="BK14" i="34"/>
  <c r="BJ14" i="34"/>
  <c r="BI14" i="34"/>
  <c r="BH14" i="34"/>
  <c r="BG14" i="34"/>
  <c r="BF14" i="34"/>
  <c r="BE14" i="34"/>
  <c r="BD14" i="34"/>
  <c r="BC14" i="34"/>
  <c r="BB14" i="34"/>
  <c r="BA14" i="34"/>
  <c r="AZ14" i="34"/>
  <c r="AY14" i="34"/>
  <c r="AX14" i="34"/>
  <c r="AV14" i="34"/>
  <c r="AU14" i="34"/>
  <c r="AT14" i="34"/>
  <c r="AS14" i="34"/>
  <c r="AR14" i="34"/>
  <c r="AP14" i="34"/>
  <c r="AO14" i="34"/>
  <c r="AN14" i="34"/>
  <c r="AM14" i="34"/>
  <c r="AI14" i="34"/>
  <c r="AH14" i="34"/>
  <c r="AG14" i="34"/>
  <c r="AC14" i="34"/>
  <c r="Z14" i="34"/>
  <c r="T14" i="34"/>
  <c r="R14" i="34"/>
  <c r="BQ13" i="34"/>
  <c r="BK13" i="34"/>
  <c r="BJ13" i="34"/>
  <c r="BI13" i="34"/>
  <c r="BH13" i="34"/>
  <c r="BG13" i="34"/>
  <c r="BF13" i="34"/>
  <c r="BE13" i="34"/>
  <c r="BD13" i="34"/>
  <c r="BC13" i="34"/>
  <c r="BB13" i="34"/>
  <c r="BA13" i="34"/>
  <c r="AZ13" i="34"/>
  <c r="AY13" i="34"/>
  <c r="AX13" i="34"/>
  <c r="AV13" i="34"/>
  <c r="AU13" i="34"/>
  <c r="AT13" i="34"/>
  <c r="AS13" i="34"/>
  <c r="AR13" i="34"/>
  <c r="AP13" i="34"/>
  <c r="AO13" i="34"/>
  <c r="AN13" i="34"/>
  <c r="AM13" i="34"/>
  <c r="AI13" i="34"/>
  <c r="AH13" i="34"/>
  <c r="AG13" i="34"/>
  <c r="AC13" i="34"/>
  <c r="Z13" i="34"/>
  <c r="T13" i="34"/>
  <c r="R13" i="34"/>
  <c r="BQ12" i="34"/>
  <c r="BK12" i="34"/>
  <c r="BJ12" i="34"/>
  <c r="BI12" i="34"/>
  <c r="BH12" i="34"/>
  <c r="BG12" i="34"/>
  <c r="BF12" i="34"/>
  <c r="BE12" i="34"/>
  <c r="BD12" i="34"/>
  <c r="BC12" i="34"/>
  <c r="BB12" i="34"/>
  <c r="BA12" i="34"/>
  <c r="AZ12" i="34"/>
  <c r="AY12" i="34"/>
  <c r="AX12" i="34"/>
  <c r="AV12" i="34"/>
  <c r="AU12" i="34"/>
  <c r="AT12" i="34"/>
  <c r="AS12" i="34"/>
  <c r="AR12" i="34"/>
  <c r="AP12" i="34"/>
  <c r="AO12" i="34"/>
  <c r="AN12" i="34"/>
  <c r="AM12" i="34"/>
  <c r="AI12" i="34"/>
  <c r="AH12" i="34"/>
  <c r="AG12" i="34"/>
  <c r="AC12" i="34"/>
  <c r="Z12" i="34"/>
  <c r="T12" i="34"/>
  <c r="R12" i="34"/>
  <c r="BQ11" i="34"/>
  <c r="BP11" i="34"/>
  <c r="BK11" i="34"/>
  <c r="BJ11" i="34"/>
  <c r="BI11" i="34"/>
  <c r="BH11" i="34"/>
  <c r="BG11" i="34"/>
  <c r="BF11" i="34"/>
  <c r="BE11" i="34"/>
  <c r="BD11" i="34"/>
  <c r="BC11" i="34"/>
  <c r="BB11" i="34"/>
  <c r="BA11" i="34"/>
  <c r="AZ11" i="34"/>
  <c r="AY11" i="34"/>
  <c r="AX11" i="34"/>
  <c r="AV11" i="34"/>
  <c r="AU11" i="34"/>
  <c r="AT11" i="34"/>
  <c r="AS11" i="34"/>
  <c r="AR11" i="34"/>
  <c r="AQ11" i="34"/>
  <c r="AP11" i="34"/>
  <c r="AO11" i="34"/>
  <c r="AN11" i="34"/>
  <c r="AM11" i="34"/>
  <c r="AL11" i="34"/>
  <c r="AK11" i="34"/>
  <c r="AJ11" i="34"/>
  <c r="AI11" i="34"/>
  <c r="AH11" i="34"/>
  <c r="AG11" i="34"/>
  <c r="AF11" i="34"/>
  <c r="AC11" i="34"/>
  <c r="AD11" i="34" s="1"/>
  <c r="U11" i="34" s="1"/>
  <c r="Z11" i="34"/>
  <c r="T11" i="34"/>
  <c r="R11" i="34"/>
  <c r="BQ10" i="34"/>
  <c r="BP10" i="34"/>
  <c r="BK10" i="34"/>
  <c r="BJ10" i="34"/>
  <c r="BI10" i="34"/>
  <c r="BH10" i="34"/>
  <c r="BG10" i="34"/>
  <c r="BF10" i="34"/>
  <c r="BE10" i="34"/>
  <c r="BD10" i="34"/>
  <c r="BC10" i="34"/>
  <c r="BB10" i="34"/>
  <c r="BA10" i="34"/>
  <c r="AZ10" i="34"/>
  <c r="AY10" i="34"/>
  <c r="AX10" i="34"/>
  <c r="AV10" i="34"/>
  <c r="AU10" i="34"/>
  <c r="AT10" i="34"/>
  <c r="AS10" i="34"/>
  <c r="AR10" i="34"/>
  <c r="AQ10" i="34"/>
  <c r="AP10" i="34"/>
  <c r="AO10" i="34"/>
  <c r="AN10" i="34"/>
  <c r="AM10" i="34"/>
  <c r="AL10" i="34"/>
  <c r="AK10" i="34"/>
  <c r="AJ10" i="34"/>
  <c r="AI10" i="34"/>
  <c r="AH10" i="34"/>
  <c r="AG10" i="34"/>
  <c r="AF10" i="34"/>
  <c r="AC10" i="34"/>
  <c r="Z10" i="34"/>
  <c r="T10" i="34"/>
  <c r="R10" i="34"/>
  <c r="BQ9" i="34"/>
  <c r="BP9" i="34"/>
  <c r="BK9" i="34"/>
  <c r="BJ9" i="34"/>
  <c r="BI9" i="34"/>
  <c r="BH9" i="34"/>
  <c r="BG9" i="34"/>
  <c r="BF9" i="34"/>
  <c r="BE9" i="34"/>
  <c r="BD9" i="34"/>
  <c r="BC9" i="34"/>
  <c r="BB9" i="34"/>
  <c r="BA9" i="34"/>
  <c r="AZ9" i="34"/>
  <c r="AY9" i="34"/>
  <c r="AX9" i="34"/>
  <c r="AV9" i="34"/>
  <c r="AU9" i="34"/>
  <c r="AT9" i="34"/>
  <c r="AS9" i="34"/>
  <c r="AR9" i="34"/>
  <c r="AQ9" i="34"/>
  <c r="AP9" i="34"/>
  <c r="AO9" i="34"/>
  <c r="AN9" i="34"/>
  <c r="AM9" i="34"/>
  <c r="AL9" i="34"/>
  <c r="AK9" i="34"/>
  <c r="AK21" i="34" s="1"/>
  <c r="AJ9" i="34"/>
  <c r="AI9" i="34"/>
  <c r="AH9" i="34"/>
  <c r="AG9" i="34"/>
  <c r="AF9" i="34"/>
  <c r="AC9" i="34"/>
  <c r="Z9" i="34"/>
  <c r="AA9" i="34"/>
  <c r="S9" i="34" s="1"/>
  <c r="T9" i="34"/>
  <c r="R9" i="34"/>
  <c r="AO38" i="33"/>
  <c r="AO37" i="33"/>
  <c r="AG37" i="33"/>
  <c r="AF37" i="33"/>
  <c r="AO36" i="33"/>
  <c r="AG36" i="33"/>
  <c r="AF36" i="33"/>
  <c r="AO35" i="33"/>
  <c r="AG35" i="33"/>
  <c r="AF35" i="33"/>
  <c r="AO34" i="33"/>
  <c r="AG34" i="33"/>
  <c r="AF34" i="33"/>
  <c r="AO33" i="33"/>
  <c r="AG33" i="33"/>
  <c r="AF33" i="33"/>
  <c r="AO32" i="33"/>
  <c r="AG32" i="33"/>
  <c r="AF32" i="33"/>
  <c r="AO31" i="33"/>
  <c r="AG31" i="33"/>
  <c r="AF31" i="33"/>
  <c r="AO30" i="33"/>
  <c r="AG30" i="33"/>
  <c r="AF30" i="33"/>
  <c r="AO29" i="33"/>
  <c r="AG29" i="33"/>
  <c r="AF29" i="33"/>
  <c r="AO28" i="33"/>
  <c r="AG28" i="33"/>
  <c r="AF28" i="33"/>
  <c r="AG27" i="33"/>
  <c r="AF27" i="33"/>
  <c r="O27" i="33"/>
  <c r="N27" i="33"/>
  <c r="M27" i="33"/>
  <c r="L27" i="33"/>
  <c r="K27" i="33"/>
  <c r="J27" i="33"/>
  <c r="I27" i="33"/>
  <c r="H27" i="33"/>
  <c r="G27" i="33"/>
  <c r="F27" i="33"/>
  <c r="E27" i="33"/>
  <c r="D27" i="33"/>
  <c r="C27" i="33"/>
  <c r="B27" i="33"/>
  <c r="A27" i="33"/>
  <c r="AC25" i="33"/>
  <c r="Z25" i="33"/>
  <c r="S25" i="33"/>
  <c r="Q25" i="33"/>
  <c r="AC24" i="33"/>
  <c r="Z24" i="33"/>
  <c r="S24" i="33"/>
  <c r="Q24" i="33"/>
  <c r="AC23" i="33"/>
  <c r="Z23" i="33"/>
  <c r="S23" i="33"/>
  <c r="Q23" i="33"/>
  <c r="BQ19" i="33"/>
  <c r="BK19" i="33"/>
  <c r="BJ19" i="33"/>
  <c r="BI19" i="33"/>
  <c r="BH19" i="33"/>
  <c r="BG19" i="33"/>
  <c r="BF19" i="33"/>
  <c r="BE19" i="33"/>
  <c r="BD19" i="33"/>
  <c r="BC19" i="33"/>
  <c r="BB19" i="33"/>
  <c r="BA19" i="33"/>
  <c r="AZ19" i="33"/>
  <c r="AY19" i="33"/>
  <c r="AX19" i="33"/>
  <c r="AV19" i="33"/>
  <c r="AU19" i="33"/>
  <c r="AT19" i="33"/>
  <c r="AS19" i="33"/>
  <c r="AR19" i="33"/>
  <c r="AP19" i="33"/>
  <c r="AO19" i="33"/>
  <c r="AN19" i="33"/>
  <c r="AM19" i="33"/>
  <c r="AI19" i="33"/>
  <c r="AH19" i="33"/>
  <c r="AG19" i="33"/>
  <c r="AC19" i="33"/>
  <c r="Z19" i="33"/>
  <c r="T19" i="33"/>
  <c r="R19" i="33"/>
  <c r="BQ18" i="33"/>
  <c r="BK18" i="33"/>
  <c r="BJ18" i="33"/>
  <c r="BI18" i="33"/>
  <c r="BH18" i="33"/>
  <c r="BG18" i="33"/>
  <c r="BF18" i="33"/>
  <c r="BE18" i="33"/>
  <c r="BD18" i="33"/>
  <c r="BC18" i="33"/>
  <c r="BB18" i="33"/>
  <c r="BA18" i="33"/>
  <c r="AZ18" i="33"/>
  <c r="AY18" i="33"/>
  <c r="AX18" i="33"/>
  <c r="AV18" i="33"/>
  <c r="AU18" i="33"/>
  <c r="AT18" i="33"/>
  <c r="AS18" i="33"/>
  <c r="AR18" i="33"/>
  <c r="AP18" i="33"/>
  <c r="AO18" i="33"/>
  <c r="AN18" i="33"/>
  <c r="AM18" i="33"/>
  <c r="AI18" i="33"/>
  <c r="AH18" i="33"/>
  <c r="AG18" i="33"/>
  <c r="AC18" i="33"/>
  <c r="Z18" i="33"/>
  <c r="T18" i="33"/>
  <c r="R18" i="33"/>
  <c r="BQ17" i="33"/>
  <c r="BK17" i="33"/>
  <c r="BJ17" i="33"/>
  <c r="BI17" i="33"/>
  <c r="BH17" i="33"/>
  <c r="BG17" i="33"/>
  <c r="BF17" i="33"/>
  <c r="BE17" i="33"/>
  <c r="BD17" i="33"/>
  <c r="BC17" i="33"/>
  <c r="BB17" i="33"/>
  <c r="BA17" i="33"/>
  <c r="AZ17" i="33"/>
  <c r="AY17" i="33"/>
  <c r="AX17" i="33"/>
  <c r="AV17" i="33"/>
  <c r="AU17" i="33"/>
  <c r="AT17" i="33"/>
  <c r="AS17" i="33"/>
  <c r="AR17" i="33"/>
  <c r="AP17" i="33"/>
  <c r="AO17" i="33"/>
  <c r="AN17" i="33"/>
  <c r="AM17" i="33"/>
  <c r="AI17" i="33"/>
  <c r="AH17" i="33"/>
  <c r="AG17" i="33"/>
  <c r="AC17" i="33"/>
  <c r="Z17" i="33"/>
  <c r="T17" i="33"/>
  <c r="R17" i="33"/>
  <c r="BQ16" i="33"/>
  <c r="BK16" i="33"/>
  <c r="BJ16" i="33"/>
  <c r="BI16" i="33"/>
  <c r="BH16" i="33"/>
  <c r="BG16" i="33"/>
  <c r="BF16" i="33"/>
  <c r="BE16" i="33"/>
  <c r="BD16" i="33"/>
  <c r="BC16" i="33"/>
  <c r="BB16" i="33"/>
  <c r="BA16" i="33"/>
  <c r="AZ16" i="33"/>
  <c r="AY16" i="33"/>
  <c r="AX16" i="33"/>
  <c r="AV16" i="33"/>
  <c r="AU16" i="33"/>
  <c r="AT16" i="33"/>
  <c r="AS16" i="33"/>
  <c r="AR16" i="33"/>
  <c r="AP16" i="33"/>
  <c r="AO16" i="33"/>
  <c r="AN16" i="33"/>
  <c r="AM16" i="33"/>
  <c r="AI16" i="33"/>
  <c r="AH16" i="33"/>
  <c r="AG16" i="33"/>
  <c r="AC16" i="33"/>
  <c r="Z16" i="33"/>
  <c r="T16" i="33"/>
  <c r="R16" i="33"/>
  <c r="BQ15" i="33"/>
  <c r="BK15" i="33"/>
  <c r="BJ15" i="33"/>
  <c r="BI15" i="33"/>
  <c r="BH15" i="33"/>
  <c r="BG15" i="33"/>
  <c r="BF15" i="33"/>
  <c r="BE15" i="33"/>
  <c r="BD15" i="33"/>
  <c r="BC15" i="33"/>
  <c r="BB15" i="33"/>
  <c r="BA15" i="33"/>
  <c r="AZ15" i="33"/>
  <c r="AY15" i="33"/>
  <c r="AX15" i="33"/>
  <c r="AV15" i="33"/>
  <c r="AU15" i="33"/>
  <c r="AT15" i="33"/>
  <c r="AS15" i="33"/>
  <c r="AR15" i="33"/>
  <c r="AP15" i="33"/>
  <c r="AO15" i="33"/>
  <c r="AN15" i="33"/>
  <c r="AM15" i="33"/>
  <c r="AI15" i="33"/>
  <c r="AH15" i="33"/>
  <c r="AG15" i="33"/>
  <c r="AC15" i="33"/>
  <c r="Z15" i="33"/>
  <c r="T15" i="33"/>
  <c r="R15" i="33"/>
  <c r="BQ14" i="33"/>
  <c r="BK14" i="33"/>
  <c r="BJ14" i="33"/>
  <c r="BI14" i="33"/>
  <c r="BH14" i="33"/>
  <c r="BG14" i="33"/>
  <c r="BF14" i="33"/>
  <c r="BE14" i="33"/>
  <c r="BD14" i="33"/>
  <c r="BC14" i="33"/>
  <c r="BB14" i="33"/>
  <c r="BA14" i="33"/>
  <c r="AZ14" i="33"/>
  <c r="AY14" i="33"/>
  <c r="AX14" i="33"/>
  <c r="AV14" i="33"/>
  <c r="AU14" i="33"/>
  <c r="AT14" i="33"/>
  <c r="AS14" i="33"/>
  <c r="AR14" i="33"/>
  <c r="AP14" i="33"/>
  <c r="AO14" i="33"/>
  <c r="AN14" i="33"/>
  <c r="AM14" i="33"/>
  <c r="AI14" i="33"/>
  <c r="AH14" i="33"/>
  <c r="AG14" i="33"/>
  <c r="AC14" i="33"/>
  <c r="Z14" i="33"/>
  <c r="T14" i="33"/>
  <c r="R14" i="33"/>
  <c r="BQ13" i="33"/>
  <c r="BK13" i="33"/>
  <c r="BJ13" i="33"/>
  <c r="BI13" i="33"/>
  <c r="BH13" i="33"/>
  <c r="BG13" i="33"/>
  <c r="BF13" i="33"/>
  <c r="BE13" i="33"/>
  <c r="BD13" i="33"/>
  <c r="BC13" i="33"/>
  <c r="BB13" i="33"/>
  <c r="BA13" i="33"/>
  <c r="AZ13" i="33"/>
  <c r="AY13" i="33"/>
  <c r="AX13" i="33"/>
  <c r="AV13" i="33"/>
  <c r="AU13" i="33"/>
  <c r="AT13" i="33"/>
  <c r="AS13" i="33"/>
  <c r="AR13" i="33"/>
  <c r="AP13" i="33"/>
  <c r="AO13" i="33"/>
  <c r="AN13" i="33"/>
  <c r="AM13" i="33"/>
  <c r="AI13" i="33"/>
  <c r="AH13" i="33"/>
  <c r="AG13" i="33"/>
  <c r="AC13" i="33"/>
  <c r="Z13" i="33"/>
  <c r="T13" i="33"/>
  <c r="R13" i="33"/>
  <c r="BQ12" i="33"/>
  <c r="BK12" i="33"/>
  <c r="BJ12" i="33"/>
  <c r="BI12" i="33"/>
  <c r="BH12" i="33"/>
  <c r="BG12" i="33"/>
  <c r="BF12" i="33"/>
  <c r="BE12" i="33"/>
  <c r="BD12" i="33"/>
  <c r="BC12" i="33"/>
  <c r="BB12" i="33"/>
  <c r="BA12" i="33"/>
  <c r="AZ12" i="33"/>
  <c r="AY12" i="33"/>
  <c r="AX12" i="33"/>
  <c r="AV12" i="33"/>
  <c r="AU12" i="33"/>
  <c r="AT12" i="33"/>
  <c r="AS12" i="33"/>
  <c r="AR12" i="33"/>
  <c r="AP12" i="33"/>
  <c r="AO12" i="33"/>
  <c r="AN12" i="33"/>
  <c r="AM12" i="33"/>
  <c r="AI12" i="33"/>
  <c r="AH12" i="33"/>
  <c r="AG12" i="33"/>
  <c r="AC12" i="33"/>
  <c r="Z12" i="33"/>
  <c r="T12" i="33"/>
  <c r="R12" i="33"/>
  <c r="BQ11" i="33"/>
  <c r="BP11" i="33"/>
  <c r="BK11" i="33"/>
  <c r="BJ11" i="33"/>
  <c r="BI11" i="33"/>
  <c r="BH11" i="33"/>
  <c r="BG11" i="33"/>
  <c r="BF11" i="33"/>
  <c r="BE11" i="33"/>
  <c r="BD11" i="33"/>
  <c r="BC11" i="33"/>
  <c r="BB11" i="33"/>
  <c r="BA11" i="33"/>
  <c r="AZ11" i="33"/>
  <c r="AY11" i="33"/>
  <c r="AX11" i="33"/>
  <c r="AV11" i="33"/>
  <c r="AU11" i="33"/>
  <c r="AT11" i="33"/>
  <c r="AS11" i="33"/>
  <c r="AR11" i="33"/>
  <c r="AQ11" i="33"/>
  <c r="AP11" i="33"/>
  <c r="AO11" i="33"/>
  <c r="AN11" i="33"/>
  <c r="AM11" i="33"/>
  <c r="AL11" i="33"/>
  <c r="AK11" i="33"/>
  <c r="AJ11" i="33"/>
  <c r="AI11" i="33"/>
  <c r="AH11" i="33"/>
  <c r="AG11" i="33"/>
  <c r="AF11" i="33"/>
  <c r="AC11" i="33"/>
  <c r="Z11" i="33"/>
  <c r="T11" i="33"/>
  <c r="R11" i="33"/>
  <c r="BQ10" i="33"/>
  <c r="BP10" i="33"/>
  <c r="BK10" i="33"/>
  <c r="BJ10" i="33"/>
  <c r="BI10" i="33"/>
  <c r="BH10" i="33"/>
  <c r="BG10" i="33"/>
  <c r="BF10" i="33"/>
  <c r="BE10" i="33"/>
  <c r="BD10" i="33"/>
  <c r="BC10" i="33"/>
  <c r="BB10" i="33"/>
  <c r="BA10" i="33"/>
  <c r="AZ10" i="33"/>
  <c r="AY10" i="33"/>
  <c r="AX10" i="33"/>
  <c r="AV10" i="33"/>
  <c r="AU10" i="33"/>
  <c r="AT10" i="33"/>
  <c r="AS10" i="33"/>
  <c r="AR10" i="33"/>
  <c r="AQ10" i="33"/>
  <c r="AP10" i="33"/>
  <c r="AO10" i="33"/>
  <c r="AN10" i="33"/>
  <c r="AM10" i="33"/>
  <c r="AL10" i="33"/>
  <c r="AK10" i="33"/>
  <c r="AJ10" i="33"/>
  <c r="AI10" i="33"/>
  <c r="AH10" i="33"/>
  <c r="AG10" i="33"/>
  <c r="AF10" i="33"/>
  <c r="AC10" i="33"/>
  <c r="Z10" i="33"/>
  <c r="T10" i="33"/>
  <c r="R10" i="33"/>
  <c r="BQ9" i="33"/>
  <c r="BP9" i="33"/>
  <c r="BK9" i="33"/>
  <c r="BJ9" i="33"/>
  <c r="BI9" i="33"/>
  <c r="BH9" i="33"/>
  <c r="BG9" i="33"/>
  <c r="BF9" i="33"/>
  <c r="BE9" i="33"/>
  <c r="BD9" i="33"/>
  <c r="BC9" i="33"/>
  <c r="BB9" i="33"/>
  <c r="BA9" i="33"/>
  <c r="AZ9" i="33"/>
  <c r="AY9" i="33"/>
  <c r="AX9" i="33"/>
  <c r="AV9" i="33"/>
  <c r="AU9" i="33"/>
  <c r="AT9" i="33"/>
  <c r="AS9" i="33"/>
  <c r="AR9" i="33"/>
  <c r="AQ9" i="33"/>
  <c r="AP9" i="33"/>
  <c r="AO9" i="33"/>
  <c r="AN9" i="33"/>
  <c r="AM9" i="33"/>
  <c r="AL9" i="33"/>
  <c r="AK9" i="33"/>
  <c r="AJ9" i="33"/>
  <c r="AI9" i="33"/>
  <c r="AH9" i="33"/>
  <c r="AG9" i="33"/>
  <c r="AF9" i="33"/>
  <c r="AC9" i="33"/>
  <c r="Z9" i="33"/>
  <c r="T9" i="33"/>
  <c r="R9" i="33"/>
  <c r="AO38" i="32"/>
  <c r="AO37" i="32"/>
  <c r="AG37" i="32"/>
  <c r="AF37" i="32"/>
  <c r="AO36" i="32"/>
  <c r="AG36" i="32"/>
  <c r="AF36" i="32"/>
  <c r="AO35" i="32"/>
  <c r="AG35" i="32"/>
  <c r="AF35" i="32"/>
  <c r="AO34" i="32"/>
  <c r="AG34" i="32"/>
  <c r="AF34" i="32"/>
  <c r="AO33" i="32"/>
  <c r="AG33" i="32"/>
  <c r="AF33" i="32"/>
  <c r="AO32" i="32"/>
  <c r="AG32" i="32"/>
  <c r="AF32" i="32"/>
  <c r="AO31" i="32"/>
  <c r="AG31" i="32"/>
  <c r="AF31" i="32"/>
  <c r="AO30" i="32"/>
  <c r="AG30" i="32"/>
  <c r="AF30" i="32"/>
  <c r="AO29" i="32"/>
  <c r="AG29" i="32"/>
  <c r="AF29" i="32"/>
  <c r="AO28" i="32"/>
  <c r="AG28" i="32"/>
  <c r="AF28" i="32"/>
  <c r="AG27" i="32"/>
  <c r="AF27" i="32"/>
  <c r="O27" i="32"/>
  <c r="N27" i="32"/>
  <c r="M27" i="32"/>
  <c r="L27" i="32"/>
  <c r="K27" i="32"/>
  <c r="J27" i="32"/>
  <c r="I27" i="32"/>
  <c r="H27" i="32"/>
  <c r="G27" i="32"/>
  <c r="F27" i="32"/>
  <c r="E27" i="32"/>
  <c r="D27" i="32"/>
  <c r="C27" i="32"/>
  <c r="B27" i="32"/>
  <c r="A27" i="32"/>
  <c r="AC25" i="32"/>
  <c r="Z25" i="32"/>
  <c r="S25" i="32"/>
  <c r="Q25" i="32"/>
  <c r="AC24" i="32"/>
  <c r="Z24" i="32"/>
  <c r="S24" i="32"/>
  <c r="Q24" i="32"/>
  <c r="AC23" i="32"/>
  <c r="Z23" i="32"/>
  <c r="S23" i="32"/>
  <c r="Q23" i="32"/>
  <c r="BQ19" i="32"/>
  <c r="BK19" i="32"/>
  <c r="BJ19" i="32"/>
  <c r="BI19" i="32"/>
  <c r="BH19" i="32"/>
  <c r="BG19" i="32"/>
  <c r="BF19" i="32"/>
  <c r="BE19" i="32"/>
  <c r="BD19" i="32"/>
  <c r="BC19" i="32"/>
  <c r="BB19" i="32"/>
  <c r="BA19" i="32"/>
  <c r="AZ19" i="32"/>
  <c r="AY19" i="32"/>
  <c r="AX19" i="32"/>
  <c r="AV19" i="32"/>
  <c r="AU19" i="32"/>
  <c r="AT19" i="32"/>
  <c r="AS19" i="32"/>
  <c r="AR19" i="32"/>
  <c r="AP19" i="32"/>
  <c r="AO19" i="32"/>
  <c r="AN19" i="32"/>
  <c r="AM19" i="32"/>
  <c r="AI19" i="32"/>
  <c r="AH19" i="32"/>
  <c r="AG19" i="32"/>
  <c r="AC19" i="32"/>
  <c r="Z19" i="32"/>
  <c r="T19" i="32"/>
  <c r="R19" i="32"/>
  <c r="BQ18" i="32"/>
  <c r="BK18" i="32"/>
  <c r="BJ18" i="32"/>
  <c r="BI18" i="32"/>
  <c r="BH18" i="32"/>
  <c r="BG18" i="32"/>
  <c r="BF18" i="32"/>
  <c r="BE18" i="32"/>
  <c r="BD18" i="32"/>
  <c r="BC18" i="32"/>
  <c r="BB18" i="32"/>
  <c r="BA18" i="32"/>
  <c r="AZ18" i="32"/>
  <c r="AY18" i="32"/>
  <c r="AX18" i="32"/>
  <c r="AV18" i="32"/>
  <c r="AU18" i="32"/>
  <c r="AT18" i="32"/>
  <c r="AS18" i="32"/>
  <c r="AR18" i="32"/>
  <c r="AP18" i="32"/>
  <c r="AO18" i="32"/>
  <c r="AN18" i="32"/>
  <c r="AM18" i="32"/>
  <c r="AI18" i="32"/>
  <c r="AH18" i="32"/>
  <c r="AG18" i="32"/>
  <c r="AC18" i="32"/>
  <c r="Z18" i="32"/>
  <c r="T18" i="32"/>
  <c r="R18" i="32"/>
  <c r="BQ17" i="32"/>
  <c r="BK17" i="32"/>
  <c r="BJ17" i="32"/>
  <c r="BI17" i="32"/>
  <c r="BH17" i="32"/>
  <c r="BG17" i="32"/>
  <c r="BF17" i="32"/>
  <c r="BE17" i="32"/>
  <c r="BD17" i="32"/>
  <c r="BC17" i="32"/>
  <c r="BB17" i="32"/>
  <c r="BA17" i="32"/>
  <c r="AZ17" i="32"/>
  <c r="AY17" i="32"/>
  <c r="AX17" i="32"/>
  <c r="AV17" i="32"/>
  <c r="AU17" i="32"/>
  <c r="AT17" i="32"/>
  <c r="AS17" i="32"/>
  <c r="AR17" i="32"/>
  <c r="AP17" i="32"/>
  <c r="AO17" i="32"/>
  <c r="AN17" i="32"/>
  <c r="AM17" i="32"/>
  <c r="AI17" i="32"/>
  <c r="AH17" i="32"/>
  <c r="AG17" i="32"/>
  <c r="AC17" i="32"/>
  <c r="Z17" i="32"/>
  <c r="T17" i="32"/>
  <c r="R17" i="32"/>
  <c r="BQ16" i="32"/>
  <c r="BK16" i="32"/>
  <c r="BJ16" i="32"/>
  <c r="BI16" i="32"/>
  <c r="BH16" i="32"/>
  <c r="BG16" i="32"/>
  <c r="BF16" i="32"/>
  <c r="BE16" i="32"/>
  <c r="BD16" i="32"/>
  <c r="BC16" i="32"/>
  <c r="BB16" i="32"/>
  <c r="BA16" i="32"/>
  <c r="AZ16" i="32"/>
  <c r="AY16" i="32"/>
  <c r="AX16" i="32"/>
  <c r="AV16" i="32"/>
  <c r="AU16" i="32"/>
  <c r="AT16" i="32"/>
  <c r="AS16" i="32"/>
  <c r="AR16" i="32"/>
  <c r="AP16" i="32"/>
  <c r="AO16" i="32"/>
  <c r="AN16" i="32"/>
  <c r="AM16" i="32"/>
  <c r="AI16" i="32"/>
  <c r="AH16" i="32"/>
  <c r="AG16" i="32"/>
  <c r="AC16" i="32"/>
  <c r="Z16" i="32"/>
  <c r="T16" i="32"/>
  <c r="R16" i="32"/>
  <c r="BQ15" i="32"/>
  <c r="BK15" i="32"/>
  <c r="BJ15" i="32"/>
  <c r="BI15" i="32"/>
  <c r="BH15" i="32"/>
  <c r="BG15" i="32"/>
  <c r="BF15" i="32"/>
  <c r="BE15" i="32"/>
  <c r="BD15" i="32"/>
  <c r="BC15" i="32"/>
  <c r="BB15" i="32"/>
  <c r="BA15" i="32"/>
  <c r="AZ15" i="32"/>
  <c r="AY15" i="32"/>
  <c r="AX15" i="32"/>
  <c r="AV15" i="32"/>
  <c r="AU15" i="32"/>
  <c r="AT15" i="32"/>
  <c r="AS15" i="32"/>
  <c r="AR15" i="32"/>
  <c r="AP15" i="32"/>
  <c r="AO15" i="32"/>
  <c r="AN15" i="32"/>
  <c r="AM15" i="32"/>
  <c r="AI15" i="32"/>
  <c r="AH15" i="32"/>
  <c r="AG15" i="32"/>
  <c r="AC15" i="32"/>
  <c r="Z15" i="32"/>
  <c r="T15" i="32"/>
  <c r="R15" i="32"/>
  <c r="BQ14" i="32"/>
  <c r="BK14" i="32"/>
  <c r="BJ14" i="32"/>
  <c r="BI14" i="32"/>
  <c r="BH14" i="32"/>
  <c r="BG14" i="32"/>
  <c r="BF14" i="32"/>
  <c r="BE14" i="32"/>
  <c r="BD14" i="32"/>
  <c r="BC14" i="32"/>
  <c r="BB14" i="32"/>
  <c r="BA14" i="32"/>
  <c r="AZ14" i="32"/>
  <c r="AY14" i="32"/>
  <c r="AX14" i="32"/>
  <c r="AV14" i="32"/>
  <c r="AU14" i="32"/>
  <c r="AT14" i="32"/>
  <c r="AS14" i="32"/>
  <c r="AR14" i="32"/>
  <c r="AP14" i="32"/>
  <c r="AO14" i="32"/>
  <c r="AN14" i="32"/>
  <c r="AM14" i="32"/>
  <c r="AI14" i="32"/>
  <c r="AH14" i="32"/>
  <c r="AG14" i="32"/>
  <c r="AC14" i="32"/>
  <c r="Z14" i="32"/>
  <c r="T14" i="32"/>
  <c r="R14" i="32"/>
  <c r="BQ13" i="32"/>
  <c r="BK13" i="32"/>
  <c r="BJ13" i="32"/>
  <c r="BI13" i="32"/>
  <c r="BH13" i="32"/>
  <c r="BG13" i="32"/>
  <c r="BF13" i="32"/>
  <c r="BE13" i="32"/>
  <c r="BD13" i="32"/>
  <c r="BC13" i="32"/>
  <c r="BB13" i="32"/>
  <c r="BA13" i="32"/>
  <c r="AZ13" i="32"/>
  <c r="AY13" i="32"/>
  <c r="AX13" i="32"/>
  <c r="AV13" i="32"/>
  <c r="AU13" i="32"/>
  <c r="AT13" i="32"/>
  <c r="AS13" i="32"/>
  <c r="AR13" i="32"/>
  <c r="AP13" i="32"/>
  <c r="AO13" i="32"/>
  <c r="AN13" i="32"/>
  <c r="AM13" i="32"/>
  <c r="AI13" i="32"/>
  <c r="AH13" i="32"/>
  <c r="AG13" i="32"/>
  <c r="AC13" i="32"/>
  <c r="Z13" i="32"/>
  <c r="T13" i="32"/>
  <c r="R13" i="32"/>
  <c r="BQ12" i="32"/>
  <c r="BK12" i="32"/>
  <c r="BJ12" i="32"/>
  <c r="BI12" i="32"/>
  <c r="BH12" i="32"/>
  <c r="BG12" i="32"/>
  <c r="BF12" i="32"/>
  <c r="BE12" i="32"/>
  <c r="BD12" i="32"/>
  <c r="BC12" i="32"/>
  <c r="BB12" i="32"/>
  <c r="BA12" i="32"/>
  <c r="AZ12" i="32"/>
  <c r="AY12" i="32"/>
  <c r="AX12" i="32"/>
  <c r="AV12" i="32"/>
  <c r="AU12" i="32"/>
  <c r="AT12" i="32"/>
  <c r="AS12" i="32"/>
  <c r="AR12" i="32"/>
  <c r="AP12" i="32"/>
  <c r="AO12" i="32"/>
  <c r="AN12" i="32"/>
  <c r="AM12" i="32"/>
  <c r="AI12" i="32"/>
  <c r="AH12" i="32"/>
  <c r="AG12" i="32"/>
  <c r="AC12" i="32"/>
  <c r="Z12" i="32"/>
  <c r="T12" i="32"/>
  <c r="R12" i="32"/>
  <c r="BQ11" i="32"/>
  <c r="BP11" i="32"/>
  <c r="BK11" i="32"/>
  <c r="BJ11" i="32"/>
  <c r="BI11" i="32"/>
  <c r="BH11" i="32"/>
  <c r="BG11" i="32"/>
  <c r="BF11" i="32"/>
  <c r="BE11" i="32"/>
  <c r="BD11" i="32"/>
  <c r="BC11" i="32"/>
  <c r="BB11" i="32"/>
  <c r="BA11" i="32"/>
  <c r="AZ11" i="32"/>
  <c r="AY11" i="32"/>
  <c r="AX11" i="32"/>
  <c r="AV11" i="32"/>
  <c r="AU11" i="32"/>
  <c r="AT11" i="32"/>
  <c r="AS11" i="32"/>
  <c r="AR11" i="32"/>
  <c r="AQ11" i="32"/>
  <c r="AP11" i="32"/>
  <c r="AO11" i="32"/>
  <c r="AN11" i="32"/>
  <c r="AM11" i="32"/>
  <c r="AL11" i="32"/>
  <c r="AK11" i="32"/>
  <c r="AJ11" i="32"/>
  <c r="AI11" i="32"/>
  <c r="AH11" i="32"/>
  <c r="AG11" i="32"/>
  <c r="AF11" i="32"/>
  <c r="AC11" i="32"/>
  <c r="Z11" i="32"/>
  <c r="T11" i="32"/>
  <c r="R11" i="32"/>
  <c r="BQ10" i="32"/>
  <c r="BP10" i="32"/>
  <c r="BK10" i="32"/>
  <c r="BJ10" i="32"/>
  <c r="BI10" i="32"/>
  <c r="BH10" i="32"/>
  <c r="BG10" i="32"/>
  <c r="BF10" i="32"/>
  <c r="BE10" i="32"/>
  <c r="BD10" i="32"/>
  <c r="BC10" i="32"/>
  <c r="BB10" i="32"/>
  <c r="BA10" i="32"/>
  <c r="AZ10" i="32"/>
  <c r="AY10" i="32"/>
  <c r="AX10" i="32"/>
  <c r="AV10" i="32"/>
  <c r="AU10" i="32"/>
  <c r="AT10" i="32"/>
  <c r="AS10" i="32"/>
  <c r="AR10" i="32"/>
  <c r="AQ10" i="32"/>
  <c r="AP10" i="32"/>
  <c r="AO10" i="32"/>
  <c r="AN10" i="32"/>
  <c r="AM10" i="32"/>
  <c r="AL10" i="32"/>
  <c r="AK10" i="32"/>
  <c r="AJ10" i="32"/>
  <c r="AI10" i="32"/>
  <c r="AH10" i="32"/>
  <c r="AG10" i="32"/>
  <c r="AF10" i="32"/>
  <c r="AC10" i="32"/>
  <c r="Z10" i="32"/>
  <c r="T10" i="32"/>
  <c r="R10" i="32"/>
  <c r="BQ9" i="32"/>
  <c r="BP9" i="32"/>
  <c r="BK9" i="32"/>
  <c r="BJ9" i="32"/>
  <c r="BI9" i="32"/>
  <c r="BH9" i="32"/>
  <c r="BG9" i="32"/>
  <c r="BF9" i="32"/>
  <c r="BE9" i="32"/>
  <c r="BD9" i="32"/>
  <c r="BC9" i="32"/>
  <c r="BB9" i="32"/>
  <c r="BA9" i="32"/>
  <c r="AZ9" i="32"/>
  <c r="AY9" i="32"/>
  <c r="AX9" i="32"/>
  <c r="AV9" i="32"/>
  <c r="AU9" i="32"/>
  <c r="AT9" i="32"/>
  <c r="AS9" i="32"/>
  <c r="AR9" i="32"/>
  <c r="AQ9" i="32"/>
  <c r="AP9" i="32"/>
  <c r="AO9" i="32"/>
  <c r="AN9" i="32"/>
  <c r="AM9" i="32"/>
  <c r="AL9" i="32"/>
  <c r="AK9" i="32"/>
  <c r="AJ9" i="32"/>
  <c r="AI9" i="32"/>
  <c r="AH9" i="32"/>
  <c r="AG9" i="32"/>
  <c r="AF9" i="32"/>
  <c r="AC9" i="32"/>
  <c r="Z9" i="32"/>
  <c r="T9" i="32"/>
  <c r="R9" i="32"/>
  <c r="AO38" i="31"/>
  <c r="AO37" i="31"/>
  <c r="AG37" i="31"/>
  <c r="AF37" i="31"/>
  <c r="AO36" i="31"/>
  <c r="AG36" i="31"/>
  <c r="AF36" i="31"/>
  <c r="AO35" i="31"/>
  <c r="AG35" i="31"/>
  <c r="AF35" i="31"/>
  <c r="AO34" i="31"/>
  <c r="AG34" i="31"/>
  <c r="AF34" i="31"/>
  <c r="AO33" i="31"/>
  <c r="AG33" i="31"/>
  <c r="AF33" i="31"/>
  <c r="AO32" i="31"/>
  <c r="AG32" i="31"/>
  <c r="AF32" i="31"/>
  <c r="AO31" i="31"/>
  <c r="AG31" i="31"/>
  <c r="AF31" i="31"/>
  <c r="AO30" i="31"/>
  <c r="AG30" i="31"/>
  <c r="AF30" i="31"/>
  <c r="AO29" i="31"/>
  <c r="AG29" i="31"/>
  <c r="AF29" i="31"/>
  <c r="AO28" i="31"/>
  <c r="AG28" i="31"/>
  <c r="AF28" i="31"/>
  <c r="AG27" i="31"/>
  <c r="AF27" i="31"/>
  <c r="O27" i="31"/>
  <c r="N27" i="31"/>
  <c r="M27" i="31"/>
  <c r="L27" i="31"/>
  <c r="K27" i="31"/>
  <c r="J27" i="31"/>
  <c r="I27" i="31"/>
  <c r="H27" i="31"/>
  <c r="G27" i="31"/>
  <c r="F27" i="31"/>
  <c r="E27" i="31"/>
  <c r="D27" i="31"/>
  <c r="C27" i="31"/>
  <c r="B27" i="31"/>
  <c r="A27" i="31"/>
  <c r="AC25" i="31"/>
  <c r="Z25" i="31"/>
  <c r="S25" i="31"/>
  <c r="Q25" i="31"/>
  <c r="AC24" i="31"/>
  <c r="AD24" i="31" s="1"/>
  <c r="T24" i="31" s="1"/>
  <c r="Z24" i="31"/>
  <c r="S24" i="31"/>
  <c r="Q24" i="31"/>
  <c r="AC23" i="31"/>
  <c r="AC27" i="31" s="1"/>
  <c r="Z23" i="31"/>
  <c r="S23" i="31"/>
  <c r="Q23" i="31"/>
  <c r="BQ19" i="31"/>
  <c r="BK19" i="31"/>
  <c r="BJ19" i="31"/>
  <c r="BI19" i="31"/>
  <c r="BH19" i="31"/>
  <c r="BG19" i="31"/>
  <c r="BF19" i="31"/>
  <c r="BE19" i="31"/>
  <c r="BD19" i="31"/>
  <c r="BC19" i="31"/>
  <c r="BB19" i="31"/>
  <c r="BA19" i="31"/>
  <c r="AZ19" i="31"/>
  <c r="AY19" i="31"/>
  <c r="AX19" i="31"/>
  <c r="AV19" i="31"/>
  <c r="AU19" i="31"/>
  <c r="AT19" i="31"/>
  <c r="AS19" i="31"/>
  <c r="AR19" i="31"/>
  <c r="AP19" i="31"/>
  <c r="AO19" i="31"/>
  <c r="AN19" i="31"/>
  <c r="AM19" i="31"/>
  <c r="AI19" i="31"/>
  <c r="AH19" i="31"/>
  <c r="AG19" i="31"/>
  <c r="AC19" i="31"/>
  <c r="Z19" i="31"/>
  <c r="T19" i="31"/>
  <c r="R19" i="31"/>
  <c r="BQ18" i="31"/>
  <c r="BK18" i="31"/>
  <c r="BJ18" i="31"/>
  <c r="BI18" i="31"/>
  <c r="BH18" i="31"/>
  <c r="BG18" i="31"/>
  <c r="BF18" i="31"/>
  <c r="BE18" i="31"/>
  <c r="BD18" i="31"/>
  <c r="BC18" i="31"/>
  <c r="BB18" i="31"/>
  <c r="BA18" i="31"/>
  <c r="AZ18" i="31"/>
  <c r="AY18" i="31"/>
  <c r="AX18" i="31"/>
  <c r="AV18" i="31"/>
  <c r="AU18" i="31"/>
  <c r="AT18" i="31"/>
  <c r="AS18" i="31"/>
  <c r="AR18" i="31"/>
  <c r="AP18" i="31"/>
  <c r="AO18" i="31"/>
  <c r="AN18" i="31"/>
  <c r="AM18" i="31"/>
  <c r="AI18" i="31"/>
  <c r="AH18" i="31"/>
  <c r="AG18" i="31"/>
  <c r="AC18" i="31"/>
  <c r="Z18" i="31"/>
  <c r="AA18" i="31" s="1"/>
  <c r="S18" i="31" s="1"/>
  <c r="T18" i="31"/>
  <c r="R18" i="31"/>
  <c r="BQ17" i="31"/>
  <c r="BK17" i="31"/>
  <c r="BJ17" i="31"/>
  <c r="BI17" i="31"/>
  <c r="BH17" i="31"/>
  <c r="BG17" i="31"/>
  <c r="BF17" i="31"/>
  <c r="BE17" i="31"/>
  <c r="BD17" i="31"/>
  <c r="BC17" i="31"/>
  <c r="BB17" i="31"/>
  <c r="BA17" i="31"/>
  <c r="AZ17" i="31"/>
  <c r="AY17" i="31"/>
  <c r="AX17" i="31"/>
  <c r="AV17" i="31"/>
  <c r="AU17" i="31"/>
  <c r="AT17" i="31"/>
  <c r="AS17" i="31"/>
  <c r="AR17" i="31"/>
  <c r="AP17" i="31"/>
  <c r="AO17" i="31"/>
  <c r="AN17" i="31"/>
  <c r="AM17" i="31"/>
  <c r="AI17" i="31"/>
  <c r="AH17" i="31"/>
  <c r="AG17" i="31"/>
  <c r="AC17" i="31"/>
  <c r="Z17" i="31"/>
  <c r="T17" i="31"/>
  <c r="R17" i="31"/>
  <c r="BQ16" i="31"/>
  <c r="BK16" i="31"/>
  <c r="BJ16" i="31"/>
  <c r="BI16" i="31"/>
  <c r="BH16" i="31"/>
  <c r="BG16" i="31"/>
  <c r="BF16" i="31"/>
  <c r="BE16" i="31"/>
  <c r="BD16" i="31"/>
  <c r="BC16" i="31"/>
  <c r="BB16" i="31"/>
  <c r="BA16" i="31"/>
  <c r="AZ16" i="31"/>
  <c r="AY16" i="31"/>
  <c r="AX16" i="31"/>
  <c r="AV16" i="31"/>
  <c r="AU16" i="31"/>
  <c r="AT16" i="31"/>
  <c r="AS16" i="31"/>
  <c r="AR16" i="31"/>
  <c r="AP16" i="31"/>
  <c r="AO16" i="31"/>
  <c r="AN16" i="31"/>
  <c r="AM16" i="31"/>
  <c r="AI16" i="31"/>
  <c r="AH16" i="31"/>
  <c r="AG16" i="31"/>
  <c r="AC16" i="31"/>
  <c r="Z16" i="31"/>
  <c r="T16" i="31"/>
  <c r="R16" i="31"/>
  <c r="BQ15" i="31"/>
  <c r="BK15" i="31"/>
  <c r="BJ15" i="31"/>
  <c r="BI15" i="31"/>
  <c r="BH15" i="31"/>
  <c r="BG15" i="31"/>
  <c r="BF15" i="31"/>
  <c r="BE15" i="31"/>
  <c r="BD15" i="31"/>
  <c r="BC15" i="31"/>
  <c r="BB15" i="31"/>
  <c r="BA15" i="31"/>
  <c r="AZ15" i="31"/>
  <c r="AY15" i="31"/>
  <c r="AX15" i="31"/>
  <c r="AV15" i="31"/>
  <c r="AU15" i="31"/>
  <c r="AT15" i="31"/>
  <c r="AS15" i="31"/>
  <c r="AR15" i="31"/>
  <c r="AP15" i="31"/>
  <c r="AO15" i="31"/>
  <c r="AN15" i="31"/>
  <c r="AM15" i="31"/>
  <c r="AI15" i="31"/>
  <c r="AH15" i="31"/>
  <c r="AG15" i="31"/>
  <c r="AC15" i="31"/>
  <c r="Z15" i="31"/>
  <c r="T15" i="31"/>
  <c r="R15" i="31"/>
  <c r="BQ14" i="31"/>
  <c r="BK14" i="31"/>
  <c r="BJ14" i="31"/>
  <c r="BI14" i="31"/>
  <c r="BH14" i="31"/>
  <c r="BG14" i="31"/>
  <c r="BF14" i="31"/>
  <c r="BE14" i="31"/>
  <c r="BD14" i="31"/>
  <c r="BC14" i="31"/>
  <c r="BB14" i="31"/>
  <c r="BA14" i="31"/>
  <c r="AZ14" i="31"/>
  <c r="AY14" i="31"/>
  <c r="AX14" i="31"/>
  <c r="AV14" i="31"/>
  <c r="AU14" i="31"/>
  <c r="AT14" i="31"/>
  <c r="AS14" i="31"/>
  <c r="AR14" i="31"/>
  <c r="AP14" i="31"/>
  <c r="AO14" i="31"/>
  <c r="AN14" i="31"/>
  <c r="AM14" i="31"/>
  <c r="AI14" i="31"/>
  <c r="AH14" i="31"/>
  <c r="AG14" i="31"/>
  <c r="AC14" i="31"/>
  <c r="Z14" i="31"/>
  <c r="T14" i="31"/>
  <c r="R14" i="31"/>
  <c r="BQ13" i="31"/>
  <c r="BK13" i="31"/>
  <c r="BJ13" i="31"/>
  <c r="BI13" i="31"/>
  <c r="BH13" i="31"/>
  <c r="BG13" i="31"/>
  <c r="BF13" i="31"/>
  <c r="BE13" i="31"/>
  <c r="BD13" i="31"/>
  <c r="BC13" i="31"/>
  <c r="BB13" i="31"/>
  <c r="BA13" i="31"/>
  <c r="AZ13" i="31"/>
  <c r="AY13" i="31"/>
  <c r="AX13" i="31"/>
  <c r="AV13" i="31"/>
  <c r="AU13" i="31"/>
  <c r="AT13" i="31"/>
  <c r="AS13" i="31"/>
  <c r="AR13" i="31"/>
  <c r="AP13" i="31"/>
  <c r="AO13" i="31"/>
  <c r="AN13" i="31"/>
  <c r="AM13" i="31"/>
  <c r="AI13" i="31"/>
  <c r="AH13" i="31"/>
  <c r="AG13" i="31"/>
  <c r="AC13" i="31"/>
  <c r="Z13" i="31"/>
  <c r="T13" i="31"/>
  <c r="R13" i="31"/>
  <c r="BQ12" i="31"/>
  <c r="BK12" i="31"/>
  <c r="BJ12" i="31"/>
  <c r="BI12" i="31"/>
  <c r="BH12" i="31"/>
  <c r="BG12" i="31"/>
  <c r="BF12" i="31"/>
  <c r="BE12" i="31"/>
  <c r="BD12" i="31"/>
  <c r="BC12" i="31"/>
  <c r="BB12" i="31"/>
  <c r="BA12" i="31"/>
  <c r="AZ12" i="31"/>
  <c r="AY12" i="31"/>
  <c r="AX12" i="31"/>
  <c r="AV12" i="31"/>
  <c r="AU12" i="31"/>
  <c r="AT12" i="31"/>
  <c r="AS12" i="31"/>
  <c r="AR12" i="31"/>
  <c r="AP12" i="31"/>
  <c r="AO12" i="31"/>
  <c r="AN12" i="31"/>
  <c r="AM12" i="31"/>
  <c r="AI12" i="31"/>
  <c r="AH12" i="31"/>
  <c r="AG12" i="31"/>
  <c r="AC12" i="31"/>
  <c r="Z12" i="31"/>
  <c r="T12" i="31"/>
  <c r="R12" i="31"/>
  <c r="BQ11" i="31"/>
  <c r="BP11" i="31"/>
  <c r="BK11" i="31"/>
  <c r="BJ11" i="31"/>
  <c r="BI11" i="31"/>
  <c r="BH11" i="31"/>
  <c r="BG11" i="31"/>
  <c r="BF11" i="31"/>
  <c r="BE11" i="31"/>
  <c r="BD11" i="31"/>
  <c r="BC11" i="31"/>
  <c r="BB11" i="31"/>
  <c r="BA11" i="31"/>
  <c r="AZ11" i="31"/>
  <c r="AY11" i="31"/>
  <c r="AX11" i="31"/>
  <c r="AV11" i="31"/>
  <c r="AU11" i="31"/>
  <c r="AT11" i="31"/>
  <c r="AS11" i="31"/>
  <c r="AR11" i="31"/>
  <c r="AQ11" i="31"/>
  <c r="AP11" i="31"/>
  <c r="AO11" i="31"/>
  <c r="AN11" i="31"/>
  <c r="AM11" i="31"/>
  <c r="AL11" i="31"/>
  <c r="AK11" i="31"/>
  <c r="AJ11" i="31"/>
  <c r="AI11" i="31"/>
  <c r="AH11" i="31"/>
  <c r="AG11" i="31"/>
  <c r="AF11" i="31"/>
  <c r="AC11" i="31"/>
  <c r="Z11" i="31"/>
  <c r="T11" i="31"/>
  <c r="R11" i="31"/>
  <c r="BQ10" i="31"/>
  <c r="BP10" i="31"/>
  <c r="BK10" i="31"/>
  <c r="BJ10" i="31"/>
  <c r="BI10" i="31"/>
  <c r="BH10" i="31"/>
  <c r="BG10" i="31"/>
  <c r="BF10" i="31"/>
  <c r="BE10" i="31"/>
  <c r="BD10" i="31"/>
  <c r="BC10" i="31"/>
  <c r="BB10" i="31"/>
  <c r="BA10" i="31"/>
  <c r="AZ10" i="31"/>
  <c r="AY10" i="31"/>
  <c r="AX10" i="31"/>
  <c r="AV10" i="31"/>
  <c r="AU10" i="31"/>
  <c r="AT10" i="31"/>
  <c r="AS10" i="31"/>
  <c r="AR10" i="31"/>
  <c r="AQ10" i="31"/>
  <c r="AP10" i="31"/>
  <c r="AO10" i="31"/>
  <c r="AN10" i="31"/>
  <c r="AM10" i="31"/>
  <c r="AL10" i="31"/>
  <c r="AK10" i="31"/>
  <c r="AJ10" i="31"/>
  <c r="AI10" i="31"/>
  <c r="AH10" i="31"/>
  <c r="AG10" i="31"/>
  <c r="AF10" i="31"/>
  <c r="AC10" i="31"/>
  <c r="Z10" i="31"/>
  <c r="T10" i="31"/>
  <c r="R10" i="31"/>
  <c r="BQ9" i="31"/>
  <c r="BP9" i="31"/>
  <c r="BK9" i="31"/>
  <c r="BJ9" i="31"/>
  <c r="BI9" i="31"/>
  <c r="BH9" i="31"/>
  <c r="BG9" i="31"/>
  <c r="BF9" i="31"/>
  <c r="BE9" i="31"/>
  <c r="BD9" i="31"/>
  <c r="BC9" i="31"/>
  <c r="BB9" i="31"/>
  <c r="BA9" i="31"/>
  <c r="AZ9" i="31"/>
  <c r="AY9" i="31"/>
  <c r="AX9" i="31"/>
  <c r="AV9" i="31"/>
  <c r="AU9" i="31"/>
  <c r="AT9" i="31"/>
  <c r="AS9" i="31"/>
  <c r="AR9" i="31"/>
  <c r="AQ9" i="31"/>
  <c r="AP9" i="31"/>
  <c r="AO9" i="31"/>
  <c r="AN9" i="31"/>
  <c r="AM9" i="31"/>
  <c r="AL9" i="31"/>
  <c r="AK9" i="31"/>
  <c r="AJ9" i="31"/>
  <c r="AI9" i="31"/>
  <c r="AH9" i="31"/>
  <c r="AF9" i="31"/>
  <c r="AC9" i="31"/>
  <c r="Z9" i="31"/>
  <c r="AG9" i="31" s="1"/>
  <c r="T9" i="31"/>
  <c r="R9" i="31"/>
  <c r="AO38" i="30"/>
  <c r="AO37" i="30"/>
  <c r="AG37" i="30"/>
  <c r="AF37" i="30"/>
  <c r="AO36" i="30"/>
  <c r="AG36" i="30"/>
  <c r="AF36" i="30"/>
  <c r="AO35" i="30"/>
  <c r="AG35" i="30"/>
  <c r="AF35" i="30"/>
  <c r="AO34" i="30"/>
  <c r="AG34" i="30"/>
  <c r="AF34" i="30"/>
  <c r="AO33" i="30"/>
  <c r="AG33" i="30"/>
  <c r="AF33" i="30"/>
  <c r="AO32" i="30"/>
  <c r="AG32" i="30"/>
  <c r="AF32" i="30"/>
  <c r="AO31" i="30"/>
  <c r="AG31" i="30"/>
  <c r="AF31" i="30"/>
  <c r="AO30" i="30"/>
  <c r="AG30" i="30"/>
  <c r="AF30" i="30"/>
  <c r="AO29" i="30"/>
  <c r="AG29" i="30"/>
  <c r="AF29" i="30"/>
  <c r="AO28" i="30"/>
  <c r="AG28" i="30"/>
  <c r="AF28" i="30"/>
  <c r="AG27" i="30"/>
  <c r="AF27" i="30"/>
  <c r="O27" i="30"/>
  <c r="N27" i="30"/>
  <c r="M27" i="30"/>
  <c r="L27" i="30"/>
  <c r="K27" i="30"/>
  <c r="J27" i="30"/>
  <c r="I27" i="30"/>
  <c r="H27" i="30"/>
  <c r="G27" i="30"/>
  <c r="F27" i="30"/>
  <c r="E27" i="30"/>
  <c r="D27" i="30"/>
  <c r="C27" i="30"/>
  <c r="B27" i="30"/>
  <c r="A27" i="30"/>
  <c r="AC25" i="30"/>
  <c r="Z25" i="30"/>
  <c r="AA25" i="30" s="1"/>
  <c r="R25" i="30" s="1"/>
  <c r="S25" i="30"/>
  <c r="Q25" i="30"/>
  <c r="AC24" i="30"/>
  <c r="Z24" i="30"/>
  <c r="S24" i="30"/>
  <c r="Q24" i="30"/>
  <c r="AC23" i="30"/>
  <c r="Z23" i="30"/>
  <c r="Z27" i="30" s="1"/>
  <c r="S23" i="30"/>
  <c r="Q23" i="30"/>
  <c r="BQ19" i="30"/>
  <c r="BK19" i="30"/>
  <c r="BJ19" i="30"/>
  <c r="BI19" i="30"/>
  <c r="BH19" i="30"/>
  <c r="BG19" i="30"/>
  <c r="BF19" i="30"/>
  <c r="BE19" i="30"/>
  <c r="BD19" i="30"/>
  <c r="BC19" i="30"/>
  <c r="BB19" i="30"/>
  <c r="BA19" i="30"/>
  <c r="AZ19" i="30"/>
  <c r="AY19" i="30"/>
  <c r="AX19" i="30"/>
  <c r="AV19" i="30"/>
  <c r="AU19" i="30"/>
  <c r="AT19" i="30"/>
  <c r="AS19" i="30"/>
  <c r="AR19" i="30"/>
  <c r="AP19" i="30"/>
  <c r="AO19" i="30"/>
  <c r="AN19" i="30"/>
  <c r="AM19" i="30"/>
  <c r="AI19" i="30"/>
  <c r="AH19" i="30"/>
  <c r="AG19" i="30"/>
  <c r="AC19" i="30"/>
  <c r="Z19" i="30"/>
  <c r="T19" i="30"/>
  <c r="R19" i="30"/>
  <c r="BQ18" i="30"/>
  <c r="BK18" i="30"/>
  <c r="BJ18" i="30"/>
  <c r="BI18" i="30"/>
  <c r="BH18" i="30"/>
  <c r="BG18" i="30"/>
  <c r="BF18" i="30"/>
  <c r="BE18" i="30"/>
  <c r="BD18" i="30"/>
  <c r="BC18" i="30"/>
  <c r="BB18" i="30"/>
  <c r="BA18" i="30"/>
  <c r="AZ18" i="30"/>
  <c r="AY18" i="30"/>
  <c r="AX18" i="30"/>
  <c r="AV18" i="30"/>
  <c r="AU18" i="30"/>
  <c r="AT18" i="30"/>
  <c r="AS18" i="30"/>
  <c r="AR18" i="30"/>
  <c r="AP18" i="30"/>
  <c r="AO18" i="30"/>
  <c r="AN18" i="30"/>
  <c r="AM18" i="30"/>
  <c r="AI18" i="30"/>
  <c r="AH18" i="30"/>
  <c r="AG18" i="30"/>
  <c r="AC18" i="30"/>
  <c r="Z18" i="30"/>
  <c r="T18" i="30"/>
  <c r="R18" i="30"/>
  <c r="AA18" i="30" s="1"/>
  <c r="S18" i="30" s="1"/>
  <c r="BQ17" i="30"/>
  <c r="BK17" i="30"/>
  <c r="BJ17" i="30"/>
  <c r="BI17" i="30"/>
  <c r="BH17" i="30"/>
  <c r="BG17" i="30"/>
  <c r="BF17" i="30"/>
  <c r="BE17" i="30"/>
  <c r="BD17" i="30"/>
  <c r="BC17" i="30"/>
  <c r="BB17" i="30"/>
  <c r="BA17" i="30"/>
  <c r="AZ17" i="30"/>
  <c r="AY17" i="30"/>
  <c r="AX17" i="30"/>
  <c r="AV17" i="30"/>
  <c r="AU17" i="30"/>
  <c r="AT17" i="30"/>
  <c r="AS17" i="30"/>
  <c r="AR17" i="30"/>
  <c r="AP17" i="30"/>
  <c r="AO17" i="30"/>
  <c r="AN17" i="30"/>
  <c r="AM17" i="30"/>
  <c r="AI17" i="30"/>
  <c r="AH17" i="30"/>
  <c r="AG17" i="30"/>
  <c r="AC17" i="30"/>
  <c r="Z17" i="30"/>
  <c r="T17" i="30"/>
  <c r="R17" i="30"/>
  <c r="BQ16" i="30"/>
  <c r="BK16" i="30"/>
  <c r="BJ16" i="30"/>
  <c r="BI16" i="30"/>
  <c r="BH16" i="30"/>
  <c r="BG16" i="30"/>
  <c r="BF16" i="30"/>
  <c r="BE16" i="30"/>
  <c r="BD16" i="30"/>
  <c r="BC16" i="30"/>
  <c r="BB16" i="30"/>
  <c r="BA16" i="30"/>
  <c r="AZ16" i="30"/>
  <c r="AY16" i="30"/>
  <c r="AX16" i="30"/>
  <c r="AV16" i="30"/>
  <c r="AU16" i="30"/>
  <c r="AT16" i="30"/>
  <c r="AS16" i="30"/>
  <c r="AR16" i="30"/>
  <c r="AP16" i="30"/>
  <c r="AO16" i="30"/>
  <c r="AN16" i="30"/>
  <c r="AM16" i="30"/>
  <c r="AI16" i="30"/>
  <c r="AH16" i="30"/>
  <c r="AG16" i="30"/>
  <c r="AC16" i="30"/>
  <c r="Z16" i="30"/>
  <c r="T16" i="30"/>
  <c r="R16" i="30"/>
  <c r="BQ15" i="30"/>
  <c r="BK15" i="30"/>
  <c r="BJ15" i="30"/>
  <c r="BI15" i="30"/>
  <c r="BH15" i="30"/>
  <c r="BG15" i="30"/>
  <c r="BF15" i="30"/>
  <c r="BE15" i="30"/>
  <c r="BD15" i="30"/>
  <c r="BC15" i="30"/>
  <c r="BB15" i="30"/>
  <c r="BA15" i="30"/>
  <c r="AZ15" i="30"/>
  <c r="AY15" i="30"/>
  <c r="AX15" i="30"/>
  <c r="AV15" i="30"/>
  <c r="AU15" i="30"/>
  <c r="AT15" i="30"/>
  <c r="AS15" i="30"/>
  <c r="AR15" i="30"/>
  <c r="AP15" i="30"/>
  <c r="AO15" i="30"/>
  <c r="AN15" i="30"/>
  <c r="AM15" i="30"/>
  <c r="AI15" i="30"/>
  <c r="AH15" i="30"/>
  <c r="AG15" i="30"/>
  <c r="AC15" i="30"/>
  <c r="Z15" i="30"/>
  <c r="T15" i="30"/>
  <c r="R15" i="30"/>
  <c r="BQ14" i="30"/>
  <c r="BK14" i="30"/>
  <c r="BJ14" i="30"/>
  <c r="BI14" i="30"/>
  <c r="BH14" i="30"/>
  <c r="BG14" i="30"/>
  <c r="BF14" i="30"/>
  <c r="BE14" i="30"/>
  <c r="BD14" i="30"/>
  <c r="BC14" i="30"/>
  <c r="BB14" i="30"/>
  <c r="BA14" i="30"/>
  <c r="AZ14" i="30"/>
  <c r="AY14" i="30"/>
  <c r="AX14" i="30"/>
  <c r="AV14" i="30"/>
  <c r="AU14" i="30"/>
  <c r="AT14" i="30"/>
  <c r="AS14" i="30"/>
  <c r="AR14" i="30"/>
  <c r="AP14" i="30"/>
  <c r="AO14" i="30"/>
  <c r="AN14" i="30"/>
  <c r="AM14" i="30"/>
  <c r="AI14" i="30"/>
  <c r="AH14" i="30"/>
  <c r="AG14" i="30"/>
  <c r="AC14" i="30"/>
  <c r="Z14" i="30"/>
  <c r="T14" i="30"/>
  <c r="R14" i="30"/>
  <c r="AA14" i="30" s="1"/>
  <c r="S14" i="30" s="1"/>
  <c r="BQ13" i="30"/>
  <c r="BK13" i="30"/>
  <c r="BJ13" i="30"/>
  <c r="BI13" i="30"/>
  <c r="BH13" i="30"/>
  <c r="BG13" i="30"/>
  <c r="BF13" i="30"/>
  <c r="BE13" i="30"/>
  <c r="BD13" i="30"/>
  <c r="BC13" i="30"/>
  <c r="BB13" i="30"/>
  <c r="BA13" i="30"/>
  <c r="AZ13" i="30"/>
  <c r="AY13" i="30"/>
  <c r="AX13" i="30"/>
  <c r="AV13" i="30"/>
  <c r="AU13" i="30"/>
  <c r="AT13" i="30"/>
  <c r="AS13" i="30"/>
  <c r="AR13" i="30"/>
  <c r="AP13" i="30"/>
  <c r="AO13" i="30"/>
  <c r="AN13" i="30"/>
  <c r="AM13" i="30"/>
  <c r="AI13" i="30"/>
  <c r="AH13" i="30"/>
  <c r="AG13" i="30"/>
  <c r="AC13" i="30"/>
  <c r="AD13" i="30" s="1"/>
  <c r="U13" i="30" s="1"/>
  <c r="Z13" i="30"/>
  <c r="T13" i="30"/>
  <c r="R13" i="30"/>
  <c r="BQ12" i="30"/>
  <c r="BK12" i="30"/>
  <c r="BJ12" i="30"/>
  <c r="BI12" i="30"/>
  <c r="BH12" i="30"/>
  <c r="BG12" i="30"/>
  <c r="BF12" i="30"/>
  <c r="BE12" i="30"/>
  <c r="BD12" i="30"/>
  <c r="BC12" i="30"/>
  <c r="BB12" i="30"/>
  <c r="BA12" i="30"/>
  <c r="AZ12" i="30"/>
  <c r="AY12" i="30"/>
  <c r="AX12" i="30"/>
  <c r="AV12" i="30"/>
  <c r="AU12" i="30"/>
  <c r="AT12" i="30"/>
  <c r="AS12" i="30"/>
  <c r="AR12" i="30"/>
  <c r="AP12" i="30"/>
  <c r="AO12" i="30"/>
  <c r="AN12" i="30"/>
  <c r="AM12" i="30"/>
  <c r="AI12" i="30"/>
  <c r="AH12" i="30"/>
  <c r="AG12" i="30"/>
  <c r="AC12" i="30"/>
  <c r="Z12" i="30"/>
  <c r="AA12" i="30" s="1"/>
  <c r="S12" i="30" s="1"/>
  <c r="T12" i="30"/>
  <c r="R12" i="30"/>
  <c r="BQ11" i="30"/>
  <c r="BP11" i="30"/>
  <c r="BK11" i="30"/>
  <c r="BJ11" i="30"/>
  <c r="BI11" i="30"/>
  <c r="BH11" i="30"/>
  <c r="BG11" i="30"/>
  <c r="BF11" i="30"/>
  <c r="BE11" i="30"/>
  <c r="BD11" i="30"/>
  <c r="BC11" i="30"/>
  <c r="BB11" i="30"/>
  <c r="BA11" i="30"/>
  <c r="AZ11" i="30"/>
  <c r="AY11" i="30"/>
  <c r="AX11" i="30"/>
  <c r="AV11" i="30"/>
  <c r="AU11" i="30"/>
  <c r="AT11" i="30"/>
  <c r="AS11" i="30"/>
  <c r="AR11" i="30"/>
  <c r="AQ11" i="30"/>
  <c r="AP11" i="30"/>
  <c r="AO11" i="30"/>
  <c r="AN11" i="30"/>
  <c r="AM11" i="30"/>
  <c r="AL11" i="30"/>
  <c r="AK11" i="30"/>
  <c r="AJ11" i="30"/>
  <c r="AI11" i="30"/>
  <c r="AH11" i="30"/>
  <c r="AG11" i="30"/>
  <c r="AF11" i="30"/>
  <c r="AC11" i="30"/>
  <c r="Z11" i="30"/>
  <c r="T11" i="30"/>
  <c r="R11" i="30"/>
  <c r="BQ10" i="30"/>
  <c r="BP10" i="30"/>
  <c r="BK10" i="30"/>
  <c r="BJ10" i="30"/>
  <c r="BI10" i="30"/>
  <c r="BH10" i="30"/>
  <c r="BG10" i="30"/>
  <c r="BF10" i="30"/>
  <c r="BE10" i="30"/>
  <c r="BD10" i="30"/>
  <c r="BC10" i="30"/>
  <c r="BB10" i="30"/>
  <c r="BA10" i="30"/>
  <c r="AZ10" i="30"/>
  <c r="AY10" i="30"/>
  <c r="AX10" i="30"/>
  <c r="AV10" i="30"/>
  <c r="AU10" i="30"/>
  <c r="AT10" i="30"/>
  <c r="AS10" i="30"/>
  <c r="AR10" i="30"/>
  <c r="AQ10" i="30"/>
  <c r="AP10" i="30"/>
  <c r="AO10" i="30"/>
  <c r="AN10" i="30"/>
  <c r="AM10" i="30"/>
  <c r="AL10" i="30"/>
  <c r="AK10" i="30"/>
  <c r="AJ10" i="30"/>
  <c r="AI10" i="30"/>
  <c r="AH10" i="30"/>
  <c r="AG10" i="30"/>
  <c r="AF10" i="30"/>
  <c r="AC10" i="30"/>
  <c r="Z10" i="30"/>
  <c r="T10" i="30"/>
  <c r="R10" i="30"/>
  <c r="BQ9" i="30"/>
  <c r="BP9" i="30"/>
  <c r="BK9" i="30"/>
  <c r="BJ9" i="30"/>
  <c r="BI9" i="30"/>
  <c r="BH9" i="30"/>
  <c r="BG9" i="30"/>
  <c r="BF9" i="30"/>
  <c r="BE9" i="30"/>
  <c r="BD9" i="30"/>
  <c r="BC9" i="30"/>
  <c r="BB9" i="30"/>
  <c r="BA9" i="30"/>
  <c r="AZ9" i="30"/>
  <c r="AY9" i="30"/>
  <c r="AX9" i="30"/>
  <c r="AX21" i="30" s="1"/>
  <c r="A21" i="30" s="1"/>
  <c r="AV9" i="30"/>
  <c r="AU9" i="30"/>
  <c r="AT9" i="30"/>
  <c r="AS9" i="30"/>
  <c r="AR9" i="30"/>
  <c r="AQ9" i="30"/>
  <c r="AP9" i="30"/>
  <c r="AO9" i="30"/>
  <c r="AN9" i="30"/>
  <c r="AM9" i="30"/>
  <c r="AL9" i="30"/>
  <c r="AK9" i="30"/>
  <c r="AJ9" i="30"/>
  <c r="AI9" i="30"/>
  <c r="AH9" i="30"/>
  <c r="AG9" i="30"/>
  <c r="AF9" i="30"/>
  <c r="AC9" i="30"/>
  <c r="Z9" i="30"/>
  <c r="T9" i="30"/>
  <c r="R9" i="30"/>
  <c r="AO38" i="29"/>
  <c r="AO37" i="29"/>
  <c r="AG37" i="29"/>
  <c r="AF37" i="29"/>
  <c r="AO36" i="29"/>
  <c r="AG36" i="29"/>
  <c r="AF36" i="29"/>
  <c r="AO35" i="29"/>
  <c r="AG35" i="29"/>
  <c r="AF35" i="29"/>
  <c r="AO34" i="29"/>
  <c r="AG34" i="29"/>
  <c r="AF34" i="29"/>
  <c r="AO33" i="29"/>
  <c r="AG33" i="29"/>
  <c r="AF33" i="29"/>
  <c r="AO32" i="29"/>
  <c r="AG32" i="29"/>
  <c r="AF32" i="29"/>
  <c r="AO31" i="29"/>
  <c r="AG31" i="29"/>
  <c r="AF31" i="29"/>
  <c r="AO30" i="29"/>
  <c r="AG30" i="29"/>
  <c r="AF30" i="29"/>
  <c r="AO29" i="29"/>
  <c r="AG29" i="29"/>
  <c r="AF29" i="29"/>
  <c r="AO28" i="29"/>
  <c r="AG28" i="29"/>
  <c r="AF28" i="29"/>
  <c r="AG27" i="29"/>
  <c r="AF27" i="29"/>
  <c r="O27" i="29"/>
  <c r="N27" i="29"/>
  <c r="M27" i="29"/>
  <c r="L27" i="29"/>
  <c r="K27" i="29"/>
  <c r="J27" i="29"/>
  <c r="I27" i="29"/>
  <c r="H27" i="29"/>
  <c r="G27" i="29"/>
  <c r="F27" i="29"/>
  <c r="E27" i="29"/>
  <c r="D27" i="29"/>
  <c r="C27" i="29"/>
  <c r="B27" i="29"/>
  <c r="A27" i="29"/>
  <c r="AC25" i="29"/>
  <c r="Z25" i="29"/>
  <c r="S25" i="29"/>
  <c r="Q25" i="29"/>
  <c r="AC24" i="29"/>
  <c r="Z24" i="29"/>
  <c r="S24" i="29"/>
  <c r="Q24" i="29"/>
  <c r="AA24" i="29" s="1"/>
  <c r="R24" i="29" s="1"/>
  <c r="AC23" i="29"/>
  <c r="Z23" i="29"/>
  <c r="S23" i="29"/>
  <c r="Q23" i="29"/>
  <c r="BQ19" i="29"/>
  <c r="BK19" i="29"/>
  <c r="BJ19" i="29"/>
  <c r="BI19" i="29"/>
  <c r="BH19" i="29"/>
  <c r="BG19" i="29"/>
  <c r="BF19" i="29"/>
  <c r="BE19" i="29"/>
  <c r="BD19" i="29"/>
  <c r="BC19" i="29"/>
  <c r="BB19" i="29"/>
  <c r="BA19" i="29"/>
  <c r="AZ19" i="29"/>
  <c r="AY19" i="29"/>
  <c r="AX19" i="29"/>
  <c r="AV19" i="29"/>
  <c r="AU19" i="29"/>
  <c r="AT19" i="29"/>
  <c r="AS19" i="29"/>
  <c r="AR19" i="29"/>
  <c r="AP19" i="29"/>
  <c r="AO19" i="29"/>
  <c r="AN19" i="29"/>
  <c r="AM19" i="29"/>
  <c r="AI19" i="29"/>
  <c r="AH19" i="29"/>
  <c r="AG19" i="29"/>
  <c r="AC19" i="29"/>
  <c r="Z19" i="29"/>
  <c r="T19" i="29"/>
  <c r="R19" i="29"/>
  <c r="BQ18" i="29"/>
  <c r="BK18" i="29"/>
  <c r="BJ18" i="29"/>
  <c r="BI18" i="29"/>
  <c r="BH18" i="29"/>
  <c r="BG18" i="29"/>
  <c r="BF18" i="29"/>
  <c r="BE18" i="29"/>
  <c r="BD18" i="29"/>
  <c r="BC18" i="29"/>
  <c r="BB18" i="29"/>
  <c r="BA18" i="29"/>
  <c r="AZ18" i="29"/>
  <c r="AY18" i="29"/>
  <c r="AX18" i="29"/>
  <c r="AV18" i="29"/>
  <c r="AU18" i="29"/>
  <c r="AT18" i="29"/>
  <c r="AS18" i="29"/>
  <c r="AR18" i="29"/>
  <c r="AP18" i="29"/>
  <c r="AO18" i="29"/>
  <c r="AN18" i="29"/>
  <c r="AM18" i="29"/>
  <c r="AI18" i="29"/>
  <c r="AH18" i="29"/>
  <c r="AG18" i="29"/>
  <c r="AC18" i="29"/>
  <c r="Z18" i="29"/>
  <c r="T18" i="29"/>
  <c r="R18" i="29"/>
  <c r="BQ17" i="29"/>
  <c r="BK17" i="29"/>
  <c r="BJ17" i="29"/>
  <c r="BI17" i="29"/>
  <c r="BH17" i="29"/>
  <c r="BG17" i="29"/>
  <c r="BF17" i="29"/>
  <c r="BE17" i="29"/>
  <c r="BD17" i="29"/>
  <c r="BC17" i="29"/>
  <c r="BB17" i="29"/>
  <c r="BA17" i="29"/>
  <c r="AZ17" i="29"/>
  <c r="AY17" i="29"/>
  <c r="AX17" i="29"/>
  <c r="AV17" i="29"/>
  <c r="AU17" i="29"/>
  <c r="AT17" i="29"/>
  <c r="AS17" i="29"/>
  <c r="AR17" i="29"/>
  <c r="AP17" i="29"/>
  <c r="AO17" i="29"/>
  <c r="AN17" i="29"/>
  <c r="AM17" i="29"/>
  <c r="AI17" i="29"/>
  <c r="AH17" i="29"/>
  <c r="AG17" i="29"/>
  <c r="AC17" i="29"/>
  <c r="Z17" i="29"/>
  <c r="T17" i="29"/>
  <c r="R17" i="29"/>
  <c r="BQ16" i="29"/>
  <c r="BK16" i="29"/>
  <c r="BJ16" i="29"/>
  <c r="BI16" i="29"/>
  <c r="BH16" i="29"/>
  <c r="BG16" i="29"/>
  <c r="BF16" i="29"/>
  <c r="BE16" i="29"/>
  <c r="BD16" i="29"/>
  <c r="BC16" i="29"/>
  <c r="BB16" i="29"/>
  <c r="BA16" i="29"/>
  <c r="AZ16" i="29"/>
  <c r="AY16" i="29"/>
  <c r="AX16" i="29"/>
  <c r="AV16" i="29"/>
  <c r="AU16" i="29"/>
  <c r="AT16" i="29"/>
  <c r="AS16" i="29"/>
  <c r="AR16" i="29"/>
  <c r="AP16" i="29"/>
  <c r="AO16" i="29"/>
  <c r="AN16" i="29"/>
  <c r="AM16" i="29"/>
  <c r="AI16" i="29"/>
  <c r="AH16" i="29"/>
  <c r="AG16" i="29"/>
  <c r="AC16" i="29"/>
  <c r="Z16" i="29"/>
  <c r="T16" i="29"/>
  <c r="R16" i="29"/>
  <c r="BQ15" i="29"/>
  <c r="BK15" i="29"/>
  <c r="BJ15" i="29"/>
  <c r="BI15" i="29"/>
  <c r="BH15" i="29"/>
  <c r="BG15" i="29"/>
  <c r="BF15" i="29"/>
  <c r="BE15" i="29"/>
  <c r="BD15" i="29"/>
  <c r="BC15" i="29"/>
  <c r="BB15" i="29"/>
  <c r="BA15" i="29"/>
  <c r="AZ15" i="29"/>
  <c r="AY15" i="29"/>
  <c r="AX15" i="29"/>
  <c r="AV15" i="29"/>
  <c r="AU15" i="29"/>
  <c r="AT15" i="29"/>
  <c r="AS15" i="29"/>
  <c r="AR15" i="29"/>
  <c r="AP15" i="29"/>
  <c r="AO15" i="29"/>
  <c r="AN15" i="29"/>
  <c r="AM15" i="29"/>
  <c r="AI15" i="29"/>
  <c r="AH15" i="29"/>
  <c r="AG15" i="29"/>
  <c r="AC15" i="29"/>
  <c r="Z15" i="29"/>
  <c r="T15" i="29"/>
  <c r="R15" i="29"/>
  <c r="BQ14" i="29"/>
  <c r="BK14" i="29"/>
  <c r="BJ14" i="29"/>
  <c r="BI14" i="29"/>
  <c r="BH14" i="29"/>
  <c r="BG14" i="29"/>
  <c r="BF14" i="29"/>
  <c r="BE14" i="29"/>
  <c r="BD14" i="29"/>
  <c r="BC14" i="29"/>
  <c r="BB14" i="29"/>
  <c r="BA14" i="29"/>
  <c r="AZ14" i="29"/>
  <c r="AY14" i="29"/>
  <c r="AX14" i="29"/>
  <c r="AV14" i="29"/>
  <c r="AU14" i="29"/>
  <c r="AT14" i="29"/>
  <c r="AS14" i="29"/>
  <c r="AR14" i="29"/>
  <c r="AP14" i="29"/>
  <c r="AO14" i="29"/>
  <c r="AN14" i="29"/>
  <c r="AM14" i="29"/>
  <c r="AI14" i="29"/>
  <c r="AH14" i="29"/>
  <c r="AG14" i="29"/>
  <c r="AC14" i="29"/>
  <c r="Z14" i="29"/>
  <c r="T14" i="29"/>
  <c r="R14" i="29"/>
  <c r="BQ13" i="29"/>
  <c r="BK13" i="29"/>
  <c r="BJ13" i="29"/>
  <c r="BI13" i="29"/>
  <c r="BH13" i="29"/>
  <c r="BG13" i="29"/>
  <c r="BF13" i="29"/>
  <c r="BE13" i="29"/>
  <c r="BD13" i="29"/>
  <c r="BC13" i="29"/>
  <c r="BB13" i="29"/>
  <c r="BA13" i="29"/>
  <c r="AZ13" i="29"/>
  <c r="AY13" i="29"/>
  <c r="AX13" i="29"/>
  <c r="AV13" i="29"/>
  <c r="AU13" i="29"/>
  <c r="AT13" i="29"/>
  <c r="AS13" i="29"/>
  <c r="AR13" i="29"/>
  <c r="AP13" i="29"/>
  <c r="AO13" i="29"/>
  <c r="AN13" i="29"/>
  <c r="AM13" i="29"/>
  <c r="AI13" i="29"/>
  <c r="AH13" i="29"/>
  <c r="AG13" i="29"/>
  <c r="AC13" i="29"/>
  <c r="Z13" i="29"/>
  <c r="T13" i="29"/>
  <c r="R13" i="29"/>
  <c r="BQ12" i="29"/>
  <c r="BK12" i="29"/>
  <c r="BJ12" i="29"/>
  <c r="BI12" i="29"/>
  <c r="BH12" i="29"/>
  <c r="BG12" i="29"/>
  <c r="BF12" i="29"/>
  <c r="BE12" i="29"/>
  <c r="BD12" i="29"/>
  <c r="BC12" i="29"/>
  <c r="BB12" i="29"/>
  <c r="BA12" i="29"/>
  <c r="AZ12" i="29"/>
  <c r="AY12" i="29"/>
  <c r="AX12" i="29"/>
  <c r="AV12" i="29"/>
  <c r="AU12" i="29"/>
  <c r="AT12" i="29"/>
  <c r="AS12" i="29"/>
  <c r="AR12" i="29"/>
  <c r="AP12" i="29"/>
  <c r="AO12" i="29"/>
  <c r="AN12" i="29"/>
  <c r="AM12" i="29"/>
  <c r="AI12" i="29"/>
  <c r="AH12" i="29"/>
  <c r="AG12" i="29"/>
  <c r="AC12" i="29"/>
  <c r="Z12" i="29"/>
  <c r="T12" i="29"/>
  <c r="R12" i="29"/>
  <c r="BQ11" i="29"/>
  <c r="BP11" i="29"/>
  <c r="BK11" i="29"/>
  <c r="BJ11" i="29"/>
  <c r="BI11" i="29"/>
  <c r="BH11" i="29"/>
  <c r="BG11" i="29"/>
  <c r="BF11" i="29"/>
  <c r="BE11" i="29"/>
  <c r="BD11" i="29"/>
  <c r="BC11" i="29"/>
  <c r="BB11" i="29"/>
  <c r="BA11" i="29"/>
  <c r="AZ11" i="29"/>
  <c r="AY11" i="29"/>
  <c r="AX11" i="29"/>
  <c r="AV11" i="29"/>
  <c r="AU11" i="29"/>
  <c r="AT11" i="29"/>
  <c r="AS11" i="29"/>
  <c r="AR11" i="29"/>
  <c r="AQ11" i="29"/>
  <c r="AP11" i="29"/>
  <c r="AO11" i="29"/>
  <c r="AN11" i="29"/>
  <c r="AM11" i="29"/>
  <c r="AL11" i="29"/>
  <c r="AK11" i="29"/>
  <c r="AJ11" i="29"/>
  <c r="AI11" i="29"/>
  <c r="AH11" i="29"/>
  <c r="AG11" i="29"/>
  <c r="AF11" i="29"/>
  <c r="AC11" i="29"/>
  <c r="Z11" i="29"/>
  <c r="T11" i="29"/>
  <c r="R11" i="29"/>
  <c r="BQ10" i="29"/>
  <c r="BP10" i="29"/>
  <c r="BK10" i="29"/>
  <c r="BJ10" i="29"/>
  <c r="BI10" i="29"/>
  <c r="BH10" i="29"/>
  <c r="BG10" i="29"/>
  <c r="BF10" i="29"/>
  <c r="BE10" i="29"/>
  <c r="BD10" i="29"/>
  <c r="BC10" i="29"/>
  <c r="BB10" i="29"/>
  <c r="BA10" i="29"/>
  <c r="AZ10" i="29"/>
  <c r="AY10" i="29"/>
  <c r="AX10" i="29"/>
  <c r="AV10" i="29"/>
  <c r="AU10" i="29"/>
  <c r="AT10" i="29"/>
  <c r="AS10" i="29"/>
  <c r="AR10" i="29"/>
  <c r="AQ10" i="29"/>
  <c r="AP10" i="29"/>
  <c r="AO10" i="29"/>
  <c r="AN10" i="29"/>
  <c r="AM10" i="29"/>
  <c r="AL10" i="29"/>
  <c r="AK10" i="29"/>
  <c r="AJ10" i="29"/>
  <c r="AI10" i="29"/>
  <c r="AH10" i="29"/>
  <c r="AG10" i="29"/>
  <c r="AF10" i="29"/>
  <c r="AC10" i="29"/>
  <c r="Z10" i="29"/>
  <c r="T10" i="29"/>
  <c r="R10" i="29"/>
  <c r="BQ9" i="29"/>
  <c r="BP9" i="29"/>
  <c r="BK9" i="29"/>
  <c r="BJ9" i="29"/>
  <c r="BI9" i="29"/>
  <c r="BH9" i="29"/>
  <c r="BG9" i="29"/>
  <c r="BF9" i="29"/>
  <c r="BE9" i="29"/>
  <c r="BD9" i="29"/>
  <c r="BC9" i="29"/>
  <c r="BB9" i="29"/>
  <c r="BA9" i="29"/>
  <c r="AZ9" i="29"/>
  <c r="AY9" i="29"/>
  <c r="AX9" i="29"/>
  <c r="AV9" i="29"/>
  <c r="AU9" i="29"/>
  <c r="AT9" i="29"/>
  <c r="AS9" i="29"/>
  <c r="AR9" i="29"/>
  <c r="AQ9" i="29"/>
  <c r="AP9" i="29"/>
  <c r="AO9" i="29"/>
  <c r="AN9" i="29"/>
  <c r="AM9" i="29"/>
  <c r="AL9" i="29"/>
  <c r="AK9" i="29"/>
  <c r="AJ9" i="29"/>
  <c r="AI9" i="29"/>
  <c r="AH9" i="29"/>
  <c r="AG9" i="29"/>
  <c r="AF9" i="29"/>
  <c r="AC9" i="29"/>
  <c r="Z9" i="29"/>
  <c r="T9" i="29"/>
  <c r="R9" i="29"/>
  <c r="AO38" i="28"/>
  <c r="AO37" i="28"/>
  <c r="AG37" i="28"/>
  <c r="AF37" i="28"/>
  <c r="AO36" i="28"/>
  <c r="AG36" i="28"/>
  <c r="AF36" i="28"/>
  <c r="AO35" i="28"/>
  <c r="AG35" i="28"/>
  <c r="AF35" i="28"/>
  <c r="AO34" i="28"/>
  <c r="AG34" i="28"/>
  <c r="AF34" i="28"/>
  <c r="AO33" i="28"/>
  <c r="AG33" i="28"/>
  <c r="AF33" i="28"/>
  <c r="AO32" i="28"/>
  <c r="AG32" i="28"/>
  <c r="AF32" i="28"/>
  <c r="AO31" i="28"/>
  <c r="AG31" i="28"/>
  <c r="AF31" i="28"/>
  <c r="AO30" i="28"/>
  <c r="AG30" i="28"/>
  <c r="AF30" i="28"/>
  <c r="AO29" i="28"/>
  <c r="AG29" i="28"/>
  <c r="AF29" i="28"/>
  <c r="AO28" i="28"/>
  <c r="AG28" i="28"/>
  <c r="AF28" i="28"/>
  <c r="AG27" i="28"/>
  <c r="AG39" i="28" s="1"/>
  <c r="AF27" i="28"/>
  <c r="O27" i="28"/>
  <c r="N27" i="28"/>
  <c r="M27" i="28"/>
  <c r="L27" i="28"/>
  <c r="K27" i="28"/>
  <c r="J27" i="28"/>
  <c r="I27" i="28"/>
  <c r="H27" i="28"/>
  <c r="G27" i="28"/>
  <c r="F27" i="28"/>
  <c r="E27" i="28"/>
  <c r="D27" i="28"/>
  <c r="C27" i="28"/>
  <c r="B27" i="28"/>
  <c r="A27" i="28"/>
  <c r="AC25" i="28"/>
  <c r="Z25" i="28"/>
  <c r="S25" i="28"/>
  <c r="Q25" i="28"/>
  <c r="AC24" i="28"/>
  <c r="Z24" i="28"/>
  <c r="S24" i="28"/>
  <c r="Q24" i="28"/>
  <c r="AC23" i="28"/>
  <c r="Z23" i="28"/>
  <c r="S23" i="28"/>
  <c r="Q23" i="28"/>
  <c r="BQ19" i="28"/>
  <c r="BK19" i="28"/>
  <c r="BJ19" i="28"/>
  <c r="BI19" i="28"/>
  <c r="BH19" i="28"/>
  <c r="BG19" i="28"/>
  <c r="BF19" i="28"/>
  <c r="BE19" i="28"/>
  <c r="BD19" i="28"/>
  <c r="BC19" i="28"/>
  <c r="BB19" i="28"/>
  <c r="BA19" i="28"/>
  <c r="AZ19" i="28"/>
  <c r="AY19" i="28"/>
  <c r="AX19" i="28"/>
  <c r="AV19" i="28"/>
  <c r="AU19" i="28"/>
  <c r="AT19" i="28"/>
  <c r="AS19" i="28"/>
  <c r="AR19" i="28"/>
  <c r="AP19" i="28"/>
  <c r="AO19" i="28"/>
  <c r="AN19" i="28"/>
  <c r="AM19" i="28"/>
  <c r="AI19" i="28"/>
  <c r="AH19" i="28"/>
  <c r="AG19" i="28"/>
  <c r="AC19" i="28"/>
  <c r="Z19" i="28"/>
  <c r="T19" i="28"/>
  <c r="R19" i="28"/>
  <c r="BQ18" i="28"/>
  <c r="BK18" i="28"/>
  <c r="BJ18" i="28"/>
  <c r="BI18" i="28"/>
  <c r="BH18" i="28"/>
  <c r="BG18" i="28"/>
  <c r="BF18" i="28"/>
  <c r="BE18" i="28"/>
  <c r="BD18" i="28"/>
  <c r="BC18" i="28"/>
  <c r="BB18" i="28"/>
  <c r="BA18" i="28"/>
  <c r="AZ18" i="28"/>
  <c r="AY18" i="28"/>
  <c r="AX18" i="28"/>
  <c r="AV18" i="28"/>
  <c r="AU18" i="28"/>
  <c r="AT18" i="28"/>
  <c r="AS18" i="28"/>
  <c r="AR18" i="28"/>
  <c r="AP18" i="28"/>
  <c r="AO18" i="28"/>
  <c r="AN18" i="28"/>
  <c r="AM18" i="28"/>
  <c r="AI18" i="28"/>
  <c r="AH18" i="28"/>
  <c r="AG18" i="28"/>
  <c r="AC18" i="28"/>
  <c r="Z18" i="28"/>
  <c r="T18" i="28"/>
  <c r="R18" i="28"/>
  <c r="BQ17" i="28"/>
  <c r="BK17" i="28"/>
  <c r="BJ17" i="28"/>
  <c r="BI17" i="28"/>
  <c r="BH17" i="28"/>
  <c r="BG17" i="28"/>
  <c r="BF17" i="28"/>
  <c r="BE17" i="28"/>
  <c r="BD17" i="28"/>
  <c r="BC17" i="28"/>
  <c r="BB17" i="28"/>
  <c r="BA17" i="28"/>
  <c r="AZ17" i="28"/>
  <c r="AY17" i="28"/>
  <c r="AX17" i="28"/>
  <c r="AV17" i="28"/>
  <c r="AU17" i="28"/>
  <c r="AT17" i="28"/>
  <c r="AS17" i="28"/>
  <c r="AR17" i="28"/>
  <c r="AP17" i="28"/>
  <c r="AO17" i="28"/>
  <c r="AN17" i="28"/>
  <c r="AM17" i="28"/>
  <c r="AI17" i="28"/>
  <c r="AH17" i="28"/>
  <c r="AG17" i="28"/>
  <c r="AC17" i="28"/>
  <c r="Z17" i="28"/>
  <c r="T17" i="28"/>
  <c r="R17" i="28"/>
  <c r="BQ16" i="28"/>
  <c r="BK16" i="28"/>
  <c r="BJ16" i="28"/>
  <c r="BI16" i="28"/>
  <c r="BH16" i="28"/>
  <c r="BG16" i="28"/>
  <c r="BF16" i="28"/>
  <c r="BE16" i="28"/>
  <c r="BD16" i="28"/>
  <c r="BC16" i="28"/>
  <c r="BB16" i="28"/>
  <c r="BA16" i="28"/>
  <c r="AZ16" i="28"/>
  <c r="AY16" i="28"/>
  <c r="AX16" i="28"/>
  <c r="AV16" i="28"/>
  <c r="AU16" i="28"/>
  <c r="AT16" i="28"/>
  <c r="AS16" i="28"/>
  <c r="AR16" i="28"/>
  <c r="AP16" i="28"/>
  <c r="AO16" i="28"/>
  <c r="AN16" i="28"/>
  <c r="AM16" i="28"/>
  <c r="AI16" i="28"/>
  <c r="AH16" i="28"/>
  <c r="AG16" i="28"/>
  <c r="AC16" i="28"/>
  <c r="Z16" i="28"/>
  <c r="T16" i="28"/>
  <c r="R16" i="28"/>
  <c r="BQ15" i="28"/>
  <c r="BK15" i="28"/>
  <c r="BJ15" i="28"/>
  <c r="BI15" i="28"/>
  <c r="BH15" i="28"/>
  <c r="BG15" i="28"/>
  <c r="BF15" i="28"/>
  <c r="BE15" i="28"/>
  <c r="BD15" i="28"/>
  <c r="BC15" i="28"/>
  <c r="BB15" i="28"/>
  <c r="BA15" i="28"/>
  <c r="AZ15" i="28"/>
  <c r="AY15" i="28"/>
  <c r="AX15" i="28"/>
  <c r="AV15" i="28"/>
  <c r="AU15" i="28"/>
  <c r="AT15" i="28"/>
  <c r="AS15" i="28"/>
  <c r="AR15" i="28"/>
  <c r="AP15" i="28"/>
  <c r="AO15" i="28"/>
  <c r="AN15" i="28"/>
  <c r="AM15" i="28"/>
  <c r="AI15" i="28"/>
  <c r="AH15" i="28"/>
  <c r="AG15" i="28"/>
  <c r="AC15" i="28"/>
  <c r="Z15" i="28"/>
  <c r="T15" i="28"/>
  <c r="R15" i="28"/>
  <c r="BQ14" i="28"/>
  <c r="BK14" i="28"/>
  <c r="BJ14" i="28"/>
  <c r="BI14" i="28"/>
  <c r="BH14" i="28"/>
  <c r="BG14" i="28"/>
  <c r="BF14" i="28"/>
  <c r="BE14" i="28"/>
  <c r="BD14" i="28"/>
  <c r="BC14" i="28"/>
  <c r="BB14" i="28"/>
  <c r="BA14" i="28"/>
  <c r="AZ14" i="28"/>
  <c r="AY14" i="28"/>
  <c r="AX14" i="28"/>
  <c r="AV14" i="28"/>
  <c r="AU14" i="28"/>
  <c r="AT14" i="28"/>
  <c r="AS14" i="28"/>
  <c r="AR14" i="28"/>
  <c r="AP14" i="28"/>
  <c r="AO14" i="28"/>
  <c r="AN14" i="28"/>
  <c r="AM14" i="28"/>
  <c r="AI14" i="28"/>
  <c r="AH14" i="28"/>
  <c r="AG14" i="28"/>
  <c r="AC14" i="28"/>
  <c r="Z14" i="28"/>
  <c r="T14" i="28"/>
  <c r="R14" i="28"/>
  <c r="BQ13" i="28"/>
  <c r="BK13" i="28"/>
  <c r="BJ13" i="28"/>
  <c r="BI13" i="28"/>
  <c r="BH13" i="28"/>
  <c r="BG13" i="28"/>
  <c r="BF13" i="28"/>
  <c r="BE13" i="28"/>
  <c r="BD13" i="28"/>
  <c r="BC13" i="28"/>
  <c r="BB13" i="28"/>
  <c r="BA13" i="28"/>
  <c r="AZ13" i="28"/>
  <c r="AY13" i="28"/>
  <c r="AX13" i="28"/>
  <c r="AV13" i="28"/>
  <c r="AU13" i="28"/>
  <c r="AT13" i="28"/>
  <c r="AS13" i="28"/>
  <c r="AR13" i="28"/>
  <c r="AP13" i="28"/>
  <c r="AO13" i="28"/>
  <c r="AN13" i="28"/>
  <c r="AM13" i="28"/>
  <c r="AI13" i="28"/>
  <c r="AH13" i="28"/>
  <c r="AG13" i="28"/>
  <c r="AC13" i="28"/>
  <c r="Z13" i="28"/>
  <c r="T13" i="28"/>
  <c r="R13" i="28"/>
  <c r="BQ12" i="28"/>
  <c r="BK12" i="28"/>
  <c r="BJ12" i="28"/>
  <c r="BI12" i="28"/>
  <c r="BH12" i="28"/>
  <c r="BG12" i="28"/>
  <c r="BF12" i="28"/>
  <c r="BE12" i="28"/>
  <c r="BD12" i="28"/>
  <c r="BC12" i="28"/>
  <c r="BB12" i="28"/>
  <c r="BA12" i="28"/>
  <c r="AZ12" i="28"/>
  <c r="AY12" i="28"/>
  <c r="AX12" i="28"/>
  <c r="AV12" i="28"/>
  <c r="AU12" i="28"/>
  <c r="AT12" i="28"/>
  <c r="AS12" i="28"/>
  <c r="AR12" i="28"/>
  <c r="AP12" i="28"/>
  <c r="AO12" i="28"/>
  <c r="AN12" i="28"/>
  <c r="AM12" i="28"/>
  <c r="AI12" i="28"/>
  <c r="AH12" i="28"/>
  <c r="AG12" i="28"/>
  <c r="AC12" i="28"/>
  <c r="Z12" i="28"/>
  <c r="T12" i="28"/>
  <c r="R12" i="28"/>
  <c r="BQ11" i="28"/>
  <c r="BP11" i="28"/>
  <c r="BK11" i="28"/>
  <c r="BJ11" i="28"/>
  <c r="BI11" i="28"/>
  <c r="BH11" i="28"/>
  <c r="BG11" i="28"/>
  <c r="BF11" i="28"/>
  <c r="BE11" i="28"/>
  <c r="BD11" i="28"/>
  <c r="BC11" i="28"/>
  <c r="BB11" i="28"/>
  <c r="BA11" i="28"/>
  <c r="AZ11" i="28"/>
  <c r="AY11" i="28"/>
  <c r="AX11" i="28"/>
  <c r="AV11" i="28"/>
  <c r="AU11" i="28"/>
  <c r="AT11" i="28"/>
  <c r="AS11" i="28"/>
  <c r="AR11" i="28"/>
  <c r="AQ11" i="28"/>
  <c r="AP11" i="28"/>
  <c r="AO11" i="28"/>
  <c r="AN11" i="28"/>
  <c r="AM11" i="28"/>
  <c r="AL11" i="28"/>
  <c r="AK11" i="28"/>
  <c r="AJ11" i="28"/>
  <c r="AI11" i="28"/>
  <c r="AH11" i="28"/>
  <c r="AG11" i="28"/>
  <c r="AF11" i="28"/>
  <c r="AC11" i="28"/>
  <c r="Z11" i="28"/>
  <c r="T11" i="28"/>
  <c r="R11" i="28"/>
  <c r="BQ10" i="28"/>
  <c r="BP10" i="28"/>
  <c r="BK10" i="28"/>
  <c r="BJ10" i="28"/>
  <c r="BI10" i="28"/>
  <c r="BH10" i="28"/>
  <c r="BG10" i="28"/>
  <c r="BF10" i="28"/>
  <c r="BE10" i="28"/>
  <c r="BD10" i="28"/>
  <c r="BC10" i="28"/>
  <c r="BB10" i="28"/>
  <c r="BA10" i="28"/>
  <c r="AZ10" i="28"/>
  <c r="AY10" i="28"/>
  <c r="AX10" i="28"/>
  <c r="AV10" i="28"/>
  <c r="AU10" i="28"/>
  <c r="AT10" i="28"/>
  <c r="AS10" i="28"/>
  <c r="AR10" i="28"/>
  <c r="AQ10" i="28"/>
  <c r="AP10" i="28"/>
  <c r="AO10" i="28"/>
  <c r="AN10" i="28"/>
  <c r="AM10" i="28"/>
  <c r="AL10" i="28"/>
  <c r="AK10" i="28"/>
  <c r="AJ10" i="28"/>
  <c r="AI10" i="28"/>
  <c r="AH10" i="28"/>
  <c r="AG10" i="28"/>
  <c r="AF10" i="28"/>
  <c r="AC10" i="28"/>
  <c r="Z10" i="28"/>
  <c r="T10" i="28"/>
  <c r="R10" i="28"/>
  <c r="BQ9" i="28"/>
  <c r="BP9" i="28"/>
  <c r="BK9" i="28"/>
  <c r="BJ9" i="28"/>
  <c r="BI9" i="28"/>
  <c r="BH9" i="28"/>
  <c r="BG9" i="28"/>
  <c r="BF9" i="28"/>
  <c r="BE9" i="28"/>
  <c r="BD9" i="28"/>
  <c r="BC9" i="28"/>
  <c r="BB9" i="28"/>
  <c r="BA9" i="28"/>
  <c r="AZ9" i="28"/>
  <c r="AY9" i="28"/>
  <c r="AX9" i="28"/>
  <c r="AV9" i="28"/>
  <c r="AU9" i="28"/>
  <c r="AT9" i="28"/>
  <c r="AS9" i="28"/>
  <c r="AR9" i="28"/>
  <c r="AQ9" i="28"/>
  <c r="AP9" i="28"/>
  <c r="AO9" i="28"/>
  <c r="AN9" i="28"/>
  <c r="AM9" i="28"/>
  <c r="AL9" i="28"/>
  <c r="AK9" i="28"/>
  <c r="AJ9" i="28"/>
  <c r="AI9" i="28"/>
  <c r="AH9" i="28"/>
  <c r="AG9" i="28"/>
  <c r="AF9" i="28"/>
  <c r="AC9" i="28"/>
  <c r="Z9" i="28"/>
  <c r="T9" i="28"/>
  <c r="R9" i="28"/>
  <c r="A45" i="28"/>
  <c r="A45" i="29" s="1"/>
  <c r="A45" i="30" s="1"/>
  <c r="A45" i="31" s="1"/>
  <c r="A45" i="32" s="1"/>
  <c r="A45" i="33" s="1"/>
  <c r="A45" i="34" s="1"/>
  <c r="A45" i="35" s="1"/>
  <c r="A45" i="36" s="1"/>
  <c r="A45" i="37" s="1"/>
  <c r="A45" i="38" s="1"/>
  <c r="A45" i="39" s="1"/>
  <c r="A45" i="40" s="1"/>
  <c r="A45" i="41" s="1"/>
  <c r="A45" i="42" s="1"/>
  <c r="A45" i="43" s="1"/>
  <c r="A45" i="44" s="1"/>
  <c r="A45" i="45" s="1"/>
  <c r="A45" i="46" s="1"/>
  <c r="A45" i="47" s="1"/>
  <c r="A45" i="48" s="1"/>
  <c r="A45" i="49" s="1"/>
  <c r="A45" i="50" s="1"/>
  <c r="A45" i="51" s="1"/>
  <c r="X20" i="3"/>
  <c r="X20" i="28" s="1"/>
  <c r="V19" i="3"/>
  <c r="V19" i="28" s="1"/>
  <c r="V19" i="29" s="1"/>
  <c r="V19" i="30" s="1"/>
  <c r="V19" i="31" s="1"/>
  <c r="V19" i="32" s="1"/>
  <c r="V19" i="33" s="1"/>
  <c r="V19" i="34" s="1"/>
  <c r="V19" i="35" s="1"/>
  <c r="V19" i="36" s="1"/>
  <c r="V19" i="37" s="1"/>
  <c r="V19" i="38" s="1"/>
  <c r="V19" i="39" s="1"/>
  <c r="V19" i="40" s="1"/>
  <c r="V19" i="41" s="1"/>
  <c r="V19" i="42" s="1"/>
  <c r="V19" i="43" s="1"/>
  <c r="V19" i="44" s="1"/>
  <c r="V19" i="45" s="1"/>
  <c r="V19" i="46" s="1"/>
  <c r="V19" i="47" s="1"/>
  <c r="V19" i="48" s="1"/>
  <c r="V19" i="49" s="1"/>
  <c r="V19" i="50" s="1"/>
  <c r="V19" i="51" s="1"/>
  <c r="V9" i="3"/>
  <c r="V9" i="28" s="1"/>
  <c r="V9" i="29" s="1"/>
  <c r="V9" i="30" s="1"/>
  <c r="V9" i="31" s="1"/>
  <c r="V9" i="32" s="1"/>
  <c r="V9" i="33" s="1"/>
  <c r="V9" i="34" s="1"/>
  <c r="V9" i="35" s="1"/>
  <c r="V9" i="36" s="1"/>
  <c r="V9" i="37" s="1"/>
  <c r="V9" i="38" s="1"/>
  <c r="V9" i="39" s="1"/>
  <c r="V9" i="40" s="1"/>
  <c r="V9" i="41" s="1"/>
  <c r="V9" i="42" s="1"/>
  <c r="V9" i="43" s="1"/>
  <c r="V9" i="44" s="1"/>
  <c r="V9" i="45" s="1"/>
  <c r="V9" i="46" s="1"/>
  <c r="V9" i="47" s="1"/>
  <c r="V9" i="48" s="1"/>
  <c r="V9" i="49" s="1"/>
  <c r="V9" i="50" s="1"/>
  <c r="V9" i="51" s="1"/>
  <c r="V18" i="3"/>
  <c r="V18" i="28" s="1"/>
  <c r="V18" i="29" s="1"/>
  <c r="V18" i="30" s="1"/>
  <c r="V18" i="31" s="1"/>
  <c r="V18" i="32" s="1"/>
  <c r="V18" i="33" s="1"/>
  <c r="V18" i="34" s="1"/>
  <c r="V18" i="35" s="1"/>
  <c r="V18" i="36" s="1"/>
  <c r="V18" i="37" s="1"/>
  <c r="V18" i="38" s="1"/>
  <c r="V18" i="39" s="1"/>
  <c r="V18" i="40" s="1"/>
  <c r="V18" i="41" s="1"/>
  <c r="V18" i="42" s="1"/>
  <c r="V18" i="43" s="1"/>
  <c r="V18" i="44" s="1"/>
  <c r="V18" i="45" s="1"/>
  <c r="V18" i="46" s="1"/>
  <c r="V18" i="47" s="1"/>
  <c r="V18" i="48" s="1"/>
  <c r="V18" i="49" s="1"/>
  <c r="V18" i="50" s="1"/>
  <c r="V18" i="51" s="1"/>
  <c r="V17" i="3"/>
  <c r="V17" i="28" s="1"/>
  <c r="V17" i="29" s="1"/>
  <c r="V17" i="30" s="1"/>
  <c r="V17" i="31" s="1"/>
  <c r="V17" i="32" s="1"/>
  <c r="V17" i="33" s="1"/>
  <c r="V17" i="34" s="1"/>
  <c r="V17" i="35" s="1"/>
  <c r="V17" i="36" s="1"/>
  <c r="V17" i="37" s="1"/>
  <c r="V17" i="38" s="1"/>
  <c r="V17" i="39" s="1"/>
  <c r="V17" i="40" s="1"/>
  <c r="V17" i="41" s="1"/>
  <c r="V17" i="42" s="1"/>
  <c r="V17" i="43" s="1"/>
  <c r="V17" i="44" s="1"/>
  <c r="V17" i="45" s="1"/>
  <c r="V17" i="46" s="1"/>
  <c r="V17" i="47" s="1"/>
  <c r="V17" i="48" s="1"/>
  <c r="V17" i="49" s="1"/>
  <c r="V17" i="50" s="1"/>
  <c r="V17" i="51" s="1"/>
  <c r="V16" i="3"/>
  <c r="V16" i="28" s="1"/>
  <c r="V16" i="29" s="1"/>
  <c r="V16" i="30" s="1"/>
  <c r="V16" i="31" s="1"/>
  <c r="V16" i="32" s="1"/>
  <c r="V16" i="33" s="1"/>
  <c r="V16" i="34" s="1"/>
  <c r="V16" i="35" s="1"/>
  <c r="V16" i="36" s="1"/>
  <c r="V16" i="37" s="1"/>
  <c r="V16" i="38" s="1"/>
  <c r="V16" i="39" s="1"/>
  <c r="V16" i="40" s="1"/>
  <c r="V16" i="41" s="1"/>
  <c r="V16" i="42" s="1"/>
  <c r="V16" i="43" s="1"/>
  <c r="V16" i="44" s="1"/>
  <c r="V16" i="45" s="1"/>
  <c r="V16" i="46" s="1"/>
  <c r="V16" i="47" s="1"/>
  <c r="V16" i="48" s="1"/>
  <c r="V16" i="49" s="1"/>
  <c r="V16" i="50" s="1"/>
  <c r="V16" i="51" s="1"/>
  <c r="V15" i="3"/>
  <c r="V15" i="28" s="1"/>
  <c r="V15" i="29" s="1"/>
  <c r="V15" i="30" s="1"/>
  <c r="V15" i="31" s="1"/>
  <c r="V15" i="32" s="1"/>
  <c r="V15" i="33" s="1"/>
  <c r="V15" i="34" s="1"/>
  <c r="V15" i="35" s="1"/>
  <c r="V15" i="36" s="1"/>
  <c r="V15" i="37" s="1"/>
  <c r="V15" i="38" s="1"/>
  <c r="V15" i="39" s="1"/>
  <c r="V15" i="40" s="1"/>
  <c r="V15" i="41" s="1"/>
  <c r="V15" i="42" s="1"/>
  <c r="V15" i="43" s="1"/>
  <c r="V15" i="44" s="1"/>
  <c r="V15" i="45" s="1"/>
  <c r="V15" i="46" s="1"/>
  <c r="V15" i="47" s="1"/>
  <c r="V15" i="48" s="1"/>
  <c r="V15" i="49" s="1"/>
  <c r="V15" i="50" s="1"/>
  <c r="V15" i="51" s="1"/>
  <c r="V14" i="3"/>
  <c r="V14" i="28" s="1"/>
  <c r="V14" i="29" s="1"/>
  <c r="V14" i="30" s="1"/>
  <c r="V14" i="31" s="1"/>
  <c r="V14" i="32" s="1"/>
  <c r="V14" i="33" s="1"/>
  <c r="V14" i="34" s="1"/>
  <c r="V14" i="35" s="1"/>
  <c r="V14" i="36" s="1"/>
  <c r="V14" i="37" s="1"/>
  <c r="V14" i="38" s="1"/>
  <c r="V14" i="39" s="1"/>
  <c r="V14" i="40" s="1"/>
  <c r="V14" i="41" s="1"/>
  <c r="V14" i="42" s="1"/>
  <c r="V14" i="43" s="1"/>
  <c r="V14" i="44" s="1"/>
  <c r="V14" i="45" s="1"/>
  <c r="V14" i="46" s="1"/>
  <c r="V14" i="47" s="1"/>
  <c r="V14" i="48" s="1"/>
  <c r="V14" i="49" s="1"/>
  <c r="V14" i="50" s="1"/>
  <c r="V14" i="51" s="1"/>
  <c r="V13" i="3"/>
  <c r="V13" i="28" s="1"/>
  <c r="V13" i="29" s="1"/>
  <c r="V13" i="30" s="1"/>
  <c r="V13" i="31" s="1"/>
  <c r="V13" i="32" s="1"/>
  <c r="V13" i="33" s="1"/>
  <c r="V13" i="34" s="1"/>
  <c r="V13" i="35" s="1"/>
  <c r="V13" i="36" s="1"/>
  <c r="V13" i="37" s="1"/>
  <c r="V13" i="38" s="1"/>
  <c r="V13" i="39" s="1"/>
  <c r="V13" i="40" s="1"/>
  <c r="V13" i="41" s="1"/>
  <c r="V13" i="42" s="1"/>
  <c r="V13" i="43" s="1"/>
  <c r="V13" i="44" s="1"/>
  <c r="V13" i="45" s="1"/>
  <c r="V13" i="46" s="1"/>
  <c r="V13" i="47" s="1"/>
  <c r="V13" i="48" s="1"/>
  <c r="V13" i="49" s="1"/>
  <c r="V13" i="50" s="1"/>
  <c r="V13" i="51" s="1"/>
  <c r="V12" i="3"/>
  <c r="V12" i="28" s="1"/>
  <c r="V12" i="29" s="1"/>
  <c r="V12" i="30" s="1"/>
  <c r="V12" i="31" s="1"/>
  <c r="V12" i="32" s="1"/>
  <c r="V12" i="33" s="1"/>
  <c r="V12" i="34" s="1"/>
  <c r="V12" i="35" s="1"/>
  <c r="V12" i="36" s="1"/>
  <c r="V12" i="37" s="1"/>
  <c r="V12" i="38" s="1"/>
  <c r="V12" i="39" s="1"/>
  <c r="V12" i="40" s="1"/>
  <c r="V12" i="41" s="1"/>
  <c r="V12" i="42" s="1"/>
  <c r="V12" i="43" s="1"/>
  <c r="V12" i="44" s="1"/>
  <c r="V12" i="45" s="1"/>
  <c r="V12" i="46" s="1"/>
  <c r="V12" i="47" s="1"/>
  <c r="V12" i="48" s="1"/>
  <c r="V12" i="49" s="1"/>
  <c r="V12" i="50" s="1"/>
  <c r="V12" i="51" s="1"/>
  <c r="V11" i="3"/>
  <c r="V11" i="28" s="1"/>
  <c r="V11" i="29" s="1"/>
  <c r="V11" i="30" s="1"/>
  <c r="V11" i="31" s="1"/>
  <c r="V11" i="32" s="1"/>
  <c r="V11" i="33" s="1"/>
  <c r="V11" i="34" s="1"/>
  <c r="V11" i="35" s="1"/>
  <c r="V11" i="36" s="1"/>
  <c r="V11" i="37" s="1"/>
  <c r="V11" i="38" s="1"/>
  <c r="V11" i="39" s="1"/>
  <c r="V11" i="40" s="1"/>
  <c r="V11" i="41" s="1"/>
  <c r="V11" i="42" s="1"/>
  <c r="V11" i="43" s="1"/>
  <c r="V11" i="44" s="1"/>
  <c r="V11" i="45" s="1"/>
  <c r="V11" i="46" s="1"/>
  <c r="V11" i="47" s="1"/>
  <c r="V11" i="48" s="1"/>
  <c r="V11" i="49" s="1"/>
  <c r="V11" i="50" s="1"/>
  <c r="V11" i="51" s="1"/>
  <c r="V10" i="3"/>
  <c r="V10" i="28" s="1"/>
  <c r="V10" i="29" s="1"/>
  <c r="V10" i="30" s="1"/>
  <c r="V10" i="31" s="1"/>
  <c r="V10" i="32" s="1"/>
  <c r="V10" i="33" s="1"/>
  <c r="V10" i="34" s="1"/>
  <c r="V10" i="35" s="1"/>
  <c r="V10" i="36" s="1"/>
  <c r="V10" i="37" s="1"/>
  <c r="V10" i="38" s="1"/>
  <c r="V10" i="39" s="1"/>
  <c r="V10" i="40" s="1"/>
  <c r="V10" i="41" s="1"/>
  <c r="V10" i="42" s="1"/>
  <c r="V10" i="43" s="1"/>
  <c r="V10" i="44" s="1"/>
  <c r="V10" i="45" s="1"/>
  <c r="V10" i="46" s="1"/>
  <c r="V10" i="47" s="1"/>
  <c r="V10" i="48" s="1"/>
  <c r="V10" i="49" s="1"/>
  <c r="V10" i="50" s="1"/>
  <c r="V10" i="51" s="1"/>
  <c r="W44" i="1"/>
  <c r="P44" i="3" s="1"/>
  <c r="W44" i="3" s="1"/>
  <c r="P44" i="28" s="1"/>
  <c r="W44" i="28" s="1"/>
  <c r="P44" i="29" s="1"/>
  <c r="W44" i="29" s="1"/>
  <c r="P44" i="30" s="1"/>
  <c r="W44" i="30" s="1"/>
  <c r="P44" i="31" s="1"/>
  <c r="W44" i="31" s="1"/>
  <c r="P44" i="32" s="1"/>
  <c r="W44" i="32" s="1"/>
  <c r="P44" i="33" s="1"/>
  <c r="W44" i="33" s="1"/>
  <c r="P44" i="34" s="1"/>
  <c r="W44" i="34" s="1"/>
  <c r="P44" i="35" s="1"/>
  <c r="W44" i="35" s="1"/>
  <c r="P44" i="36" s="1"/>
  <c r="W44" i="36" s="1"/>
  <c r="P44" i="37" s="1"/>
  <c r="W44" i="37" s="1"/>
  <c r="P44" i="38" s="1"/>
  <c r="W44" i="38" s="1"/>
  <c r="P44" i="39" s="1"/>
  <c r="W44" i="39" s="1"/>
  <c r="P44" i="40" s="1"/>
  <c r="W44" i="40" s="1"/>
  <c r="P44" i="41" s="1"/>
  <c r="W44" i="41" s="1"/>
  <c r="P44" i="42" s="1"/>
  <c r="W44" i="42" s="1"/>
  <c r="P44" i="43" s="1"/>
  <c r="W44" i="43" s="1"/>
  <c r="P44" i="44" s="1"/>
  <c r="W44" i="44" s="1"/>
  <c r="P44" i="45" s="1"/>
  <c r="W44" i="45" s="1"/>
  <c r="P44" i="46" s="1"/>
  <c r="W44" i="46" s="1"/>
  <c r="P44" i="47" s="1"/>
  <c r="W44" i="47" s="1"/>
  <c r="P44" i="48" s="1"/>
  <c r="W44" i="48" s="1"/>
  <c r="P44" i="49" s="1"/>
  <c r="W44" i="49" s="1"/>
  <c r="P44" i="50" s="1"/>
  <c r="W44" i="50" s="1"/>
  <c r="W44" i="51" s="1"/>
  <c r="W43" i="1"/>
  <c r="P43" i="3" s="1"/>
  <c r="W43" i="3" s="1"/>
  <c r="P43" i="28" s="1"/>
  <c r="W43" i="28" s="1"/>
  <c r="P43" i="29" s="1"/>
  <c r="W43" i="29" s="1"/>
  <c r="P43" i="30" s="1"/>
  <c r="W43" i="30" s="1"/>
  <c r="P43" i="31" s="1"/>
  <c r="W43" i="31" s="1"/>
  <c r="P43" i="32" s="1"/>
  <c r="W43" i="32" s="1"/>
  <c r="P43" i="33" s="1"/>
  <c r="W43" i="33" s="1"/>
  <c r="P43" i="34" s="1"/>
  <c r="W43" i="34" s="1"/>
  <c r="P43" i="35" s="1"/>
  <c r="W43" i="35" s="1"/>
  <c r="P43" i="36" s="1"/>
  <c r="W43" i="36" s="1"/>
  <c r="P43" i="37" s="1"/>
  <c r="W43" i="37" s="1"/>
  <c r="P43" i="38" s="1"/>
  <c r="W43" i="38" s="1"/>
  <c r="P43" i="39" s="1"/>
  <c r="W43" i="39" s="1"/>
  <c r="P43" i="40" s="1"/>
  <c r="W43" i="40" s="1"/>
  <c r="P43" i="41" s="1"/>
  <c r="W43" i="41" s="1"/>
  <c r="P43" i="42" s="1"/>
  <c r="W43" i="42" s="1"/>
  <c r="P43" i="43" s="1"/>
  <c r="W43" i="43" s="1"/>
  <c r="P43" i="44" s="1"/>
  <c r="W43" i="44" s="1"/>
  <c r="P43" i="45" s="1"/>
  <c r="W43" i="45" s="1"/>
  <c r="P43" i="46" s="1"/>
  <c r="W43" i="46" s="1"/>
  <c r="P43" i="47" s="1"/>
  <c r="W43" i="47" s="1"/>
  <c r="P43" i="48" s="1"/>
  <c r="W43" i="48" s="1"/>
  <c r="P43" i="49" s="1"/>
  <c r="W43" i="49" s="1"/>
  <c r="P43" i="50" s="1"/>
  <c r="W43" i="50" s="1"/>
  <c r="W43" i="51" s="1"/>
  <c r="AL9" i="1"/>
  <c r="AL10" i="1"/>
  <c r="AL11" i="1"/>
  <c r="AK9" i="1"/>
  <c r="AK10" i="1"/>
  <c r="AK11" i="1"/>
  <c r="AJ9" i="1"/>
  <c r="AJ10" i="1"/>
  <c r="AJ11" i="1"/>
  <c r="T37" i="1"/>
  <c r="AO28" i="1"/>
  <c r="AO29" i="1"/>
  <c r="AO30" i="1"/>
  <c r="AO31" i="1"/>
  <c r="AO32" i="1"/>
  <c r="AO33" i="1"/>
  <c r="AO34" i="1"/>
  <c r="AO35" i="1"/>
  <c r="AO36" i="1"/>
  <c r="AO37" i="1"/>
  <c r="AO38" i="1"/>
  <c r="AQ9" i="1"/>
  <c r="AQ10" i="1"/>
  <c r="AQ11" i="1"/>
  <c r="AP9" i="1"/>
  <c r="AP10" i="1"/>
  <c r="AP11" i="1"/>
  <c r="AP12" i="1"/>
  <c r="AP13" i="1"/>
  <c r="AP14" i="1"/>
  <c r="AP15" i="1"/>
  <c r="AP16" i="1"/>
  <c r="AP17" i="1"/>
  <c r="AP18" i="1"/>
  <c r="AP19" i="1"/>
  <c r="BP9" i="1"/>
  <c r="BP10" i="1"/>
  <c r="BP11" i="1"/>
  <c r="BQ9" i="1"/>
  <c r="BQ10" i="1"/>
  <c r="BQ11" i="1"/>
  <c r="BQ12" i="1"/>
  <c r="BQ13" i="1"/>
  <c r="BQ14" i="1"/>
  <c r="BQ15" i="1"/>
  <c r="BQ16" i="1"/>
  <c r="BQ17" i="1"/>
  <c r="BQ18" i="1"/>
  <c r="BQ19" i="1"/>
  <c r="AF9" i="1"/>
  <c r="AF10" i="1"/>
  <c r="AF11" i="1"/>
  <c r="AI9" i="1"/>
  <c r="AI10" i="1"/>
  <c r="AI11" i="1"/>
  <c r="AI12" i="1"/>
  <c r="AI13" i="1"/>
  <c r="AI14" i="1"/>
  <c r="AI15" i="1"/>
  <c r="AI16" i="1"/>
  <c r="AI17" i="1"/>
  <c r="AI18" i="1"/>
  <c r="AI19" i="1"/>
  <c r="AH9" i="1"/>
  <c r="AH10" i="1"/>
  <c r="AH11" i="1"/>
  <c r="AH12" i="1"/>
  <c r="AH13" i="1"/>
  <c r="AH14" i="1"/>
  <c r="AH15" i="1"/>
  <c r="AH16" i="1"/>
  <c r="AH17" i="1"/>
  <c r="AH18" i="1"/>
  <c r="AH19" i="1"/>
  <c r="AR9" i="1"/>
  <c r="AR10" i="1"/>
  <c r="AR11" i="1"/>
  <c r="AR12" i="1"/>
  <c r="AR13" i="1"/>
  <c r="AR14" i="1"/>
  <c r="AR15" i="1"/>
  <c r="AR16" i="1"/>
  <c r="AR17" i="1"/>
  <c r="AR18" i="1"/>
  <c r="AR19" i="1"/>
  <c r="AG9" i="1"/>
  <c r="AG10" i="1"/>
  <c r="AG11" i="1"/>
  <c r="AG12" i="1"/>
  <c r="AG13" i="1"/>
  <c r="AG14" i="1"/>
  <c r="AG15" i="1"/>
  <c r="AG16" i="1"/>
  <c r="AG17" i="1"/>
  <c r="AG18" i="1"/>
  <c r="AG19" i="1"/>
  <c r="AG27" i="1"/>
  <c r="AG28" i="1"/>
  <c r="AG39" i="1" s="1"/>
  <c r="AG29" i="1"/>
  <c r="AG30" i="1"/>
  <c r="AG31" i="1"/>
  <c r="AG32" i="1"/>
  <c r="AG33" i="1"/>
  <c r="AG34" i="1"/>
  <c r="AG35" i="1"/>
  <c r="AG36" i="1"/>
  <c r="AG37" i="1"/>
  <c r="A6" i="3"/>
  <c r="A6" i="28" s="1"/>
  <c r="W4" i="3"/>
  <c r="W4" i="28" s="1"/>
  <c r="W4" i="29" s="1"/>
  <c r="W4" i="30" s="1"/>
  <c r="W4" i="31" s="1"/>
  <c r="W4" i="32" s="1"/>
  <c r="W4" i="33" s="1"/>
  <c r="W4" i="34" s="1"/>
  <c r="W4" i="35" s="1"/>
  <c r="W4" i="36" s="1"/>
  <c r="W4" i="37" s="1"/>
  <c r="W4" i="38" s="1"/>
  <c r="W4" i="39" s="1"/>
  <c r="W4" i="40" s="1"/>
  <c r="W4" i="41" s="1"/>
  <c r="W4" i="42" s="1"/>
  <c r="W4" i="43" s="1"/>
  <c r="W4" i="44" s="1"/>
  <c r="W4" i="45" s="1"/>
  <c r="W4" i="46" s="1"/>
  <c r="W4" i="47" s="1"/>
  <c r="W4" i="48" s="1"/>
  <c r="W4" i="49" s="1"/>
  <c r="W4" i="50" s="1"/>
  <c r="W4" i="51" s="1"/>
  <c r="G4" i="3"/>
  <c r="G4" i="28" s="1"/>
  <c r="G4" i="29" s="1"/>
  <c r="G4" i="30" s="1"/>
  <c r="G4" i="31" s="1"/>
  <c r="G4" i="32" s="1"/>
  <c r="G4" i="33" s="1"/>
  <c r="G4" i="34" s="1"/>
  <c r="G4" i="35" s="1"/>
  <c r="G4" i="36" s="1"/>
  <c r="G4" i="37" s="1"/>
  <c r="G4" i="38" s="1"/>
  <c r="G4" i="39" s="1"/>
  <c r="G4" i="40" s="1"/>
  <c r="G4" i="41" s="1"/>
  <c r="G4" i="42" s="1"/>
  <c r="G4" i="43" s="1"/>
  <c r="C4" i="3"/>
  <c r="C4" i="28" s="1"/>
  <c r="C4" i="29" s="1"/>
  <c r="C4" i="30" s="1"/>
  <c r="C4" i="31" s="1"/>
  <c r="C4" i="32" s="1"/>
  <c r="C4" i="33" s="1"/>
  <c r="C4" i="34" s="1"/>
  <c r="C4" i="35" s="1"/>
  <c r="C4" i="36" s="1"/>
  <c r="C4" i="37" s="1"/>
  <c r="C4" i="38" s="1"/>
  <c r="C4" i="39" s="1"/>
  <c r="C4" i="40" s="1"/>
  <c r="C4" i="41" s="1"/>
  <c r="C4" i="42" s="1"/>
  <c r="C4" i="43" s="1"/>
  <c r="C4" i="44" s="1"/>
  <c r="C4" i="45" s="1"/>
  <c r="C4" i="46" s="1"/>
  <c r="C4" i="47" s="1"/>
  <c r="C4" i="48" s="1"/>
  <c r="C4" i="49" s="1"/>
  <c r="C4" i="50" s="1"/>
  <c r="C4" i="51" s="1"/>
  <c r="X2" i="3"/>
  <c r="X2" i="28" s="1"/>
  <c r="X2" i="29" s="1"/>
  <c r="X2" i="30" s="1"/>
  <c r="X2" i="31" s="1"/>
  <c r="X2" i="32" s="1"/>
  <c r="X2" i="33" s="1"/>
  <c r="X2" i="34" s="1"/>
  <c r="X2" i="35" s="1"/>
  <c r="X2" i="36" s="1"/>
  <c r="X2" i="37" s="1"/>
  <c r="X2" i="38" s="1"/>
  <c r="X2" i="39" s="1"/>
  <c r="X2" i="40" s="1"/>
  <c r="X2" i="41" s="1"/>
  <c r="X2" i="42" s="1"/>
  <c r="X2" i="43" s="1"/>
  <c r="X2" i="44" s="1"/>
  <c r="X2" i="45" s="1"/>
  <c r="X2" i="46" s="1"/>
  <c r="X2" i="47" s="1"/>
  <c r="X2" i="48" s="1"/>
  <c r="X2" i="49" s="1"/>
  <c r="X2" i="50" s="1"/>
  <c r="X2" i="51" s="1"/>
  <c r="S2" i="3"/>
  <c r="S2" i="28" s="1"/>
  <c r="S2" i="29" s="1"/>
  <c r="S2" i="30" s="1"/>
  <c r="S2" i="31" s="1"/>
  <c r="S2" i="32" s="1"/>
  <c r="S2" i="33" s="1"/>
  <c r="S2" i="34" s="1"/>
  <c r="S2" i="35" s="1"/>
  <c r="S2" i="36" s="1"/>
  <c r="S2" i="37" s="1"/>
  <c r="S2" i="38" s="1"/>
  <c r="S2" i="39" s="1"/>
  <c r="S2" i="40" s="1"/>
  <c r="S2" i="41" s="1"/>
  <c r="S2" i="42" s="1"/>
  <c r="S2" i="43" s="1"/>
  <c r="S2" i="44" s="1"/>
  <c r="S2" i="45" s="1"/>
  <c r="S2" i="46" s="1"/>
  <c r="S2" i="47" s="1"/>
  <c r="S2" i="48" s="1"/>
  <c r="S2" i="49" s="1"/>
  <c r="S2" i="50" s="1"/>
  <c r="S2" i="51" s="1"/>
  <c r="R2" i="3"/>
  <c r="R2" i="28" s="1"/>
  <c r="R2" i="29" s="1"/>
  <c r="R2" i="30" s="1"/>
  <c r="R2" i="31" s="1"/>
  <c r="R2" i="32" s="1"/>
  <c r="R2" i="33" s="1"/>
  <c r="R2" i="34" s="1"/>
  <c r="R2" i="35" s="1"/>
  <c r="R2" i="36" s="1"/>
  <c r="R2" i="37" s="1"/>
  <c r="R2" i="38" s="1"/>
  <c r="R2" i="39" s="1"/>
  <c r="R2" i="40" s="1"/>
  <c r="R2" i="41" s="1"/>
  <c r="R2" i="42" s="1"/>
  <c r="R2" i="43" s="1"/>
  <c r="R2" i="44" s="1"/>
  <c r="R2" i="45" s="1"/>
  <c r="R2" i="46" s="1"/>
  <c r="R2" i="47" s="1"/>
  <c r="R2" i="48" s="1"/>
  <c r="R2" i="49" s="1"/>
  <c r="R2" i="50" s="1"/>
  <c r="R2" i="51" s="1"/>
  <c r="Q2" i="3"/>
  <c r="Q2" i="28" s="1"/>
  <c r="Q2" i="29" s="1"/>
  <c r="Q2" i="30" s="1"/>
  <c r="Q2" i="31" s="1"/>
  <c r="Q2" i="32" s="1"/>
  <c r="Q2" i="33" s="1"/>
  <c r="Q2" i="34" s="1"/>
  <c r="Q2" i="35" s="1"/>
  <c r="Q2" i="36" s="1"/>
  <c r="Q2" i="37" s="1"/>
  <c r="Q2" i="38" s="1"/>
  <c r="Q2" i="39" s="1"/>
  <c r="Q2" i="40" s="1"/>
  <c r="Q2" i="41" s="1"/>
  <c r="Q2" i="42" s="1"/>
  <c r="Q2" i="43" s="1"/>
  <c r="Q2" i="44" s="1"/>
  <c r="Q2" i="45" s="1"/>
  <c r="Q2" i="46" s="1"/>
  <c r="Q2" i="47" s="1"/>
  <c r="Q2" i="48" s="1"/>
  <c r="Q2" i="49" s="1"/>
  <c r="Q2" i="50" s="1"/>
  <c r="Q2" i="51" s="1"/>
  <c r="P2" i="3"/>
  <c r="P2" i="28" s="1"/>
  <c r="P2" i="29" s="1"/>
  <c r="P2" i="30" s="1"/>
  <c r="P2" i="31" s="1"/>
  <c r="P2" i="32" s="1"/>
  <c r="P2" i="33" s="1"/>
  <c r="P2" i="34" s="1"/>
  <c r="P2" i="35" s="1"/>
  <c r="P2" i="36" s="1"/>
  <c r="P2" i="37" s="1"/>
  <c r="P2" i="38" s="1"/>
  <c r="P2" i="39" s="1"/>
  <c r="P2" i="40" s="1"/>
  <c r="P2" i="41" s="1"/>
  <c r="P2" i="42" s="1"/>
  <c r="P2" i="43" s="1"/>
  <c r="P2" i="44" s="1"/>
  <c r="P2" i="45" s="1"/>
  <c r="P2" i="46" s="1"/>
  <c r="P2" i="47" s="1"/>
  <c r="P2" i="48" s="1"/>
  <c r="P2" i="49" s="1"/>
  <c r="P2" i="50" s="1"/>
  <c r="P2" i="51" s="1"/>
  <c r="O2" i="3"/>
  <c r="O2" i="28" s="1"/>
  <c r="O2" i="29" s="1"/>
  <c r="O2" i="30" s="1"/>
  <c r="O2" i="31" s="1"/>
  <c r="O2" i="32" s="1"/>
  <c r="O2" i="33" s="1"/>
  <c r="O2" i="34" s="1"/>
  <c r="O2" i="35" s="1"/>
  <c r="O2" i="36" s="1"/>
  <c r="O2" i="37" s="1"/>
  <c r="O2" i="38" s="1"/>
  <c r="O2" i="39" s="1"/>
  <c r="O2" i="40" s="1"/>
  <c r="O2" i="41" s="1"/>
  <c r="O2" i="42" s="1"/>
  <c r="O2" i="43" s="1"/>
  <c r="O2" i="44" s="1"/>
  <c r="O2" i="45" s="1"/>
  <c r="O2" i="46" s="1"/>
  <c r="O2" i="47" s="1"/>
  <c r="O2" i="48" s="1"/>
  <c r="O2" i="49" s="1"/>
  <c r="O2" i="50" s="1"/>
  <c r="O2" i="51" s="1"/>
  <c r="N2" i="3"/>
  <c r="N2" i="28" s="1"/>
  <c r="N2" i="29" s="1"/>
  <c r="N2" i="30" s="1"/>
  <c r="N2" i="31" s="1"/>
  <c r="N2" i="32" s="1"/>
  <c r="N2" i="33" s="1"/>
  <c r="N2" i="34" s="1"/>
  <c r="N2" i="35" s="1"/>
  <c r="N2" i="36" s="1"/>
  <c r="N2" i="37" s="1"/>
  <c r="N2" i="38" s="1"/>
  <c r="N2" i="39" s="1"/>
  <c r="N2" i="40" s="1"/>
  <c r="N2" i="41" s="1"/>
  <c r="N2" i="42" s="1"/>
  <c r="N2" i="43" s="1"/>
  <c r="N2" i="44" s="1"/>
  <c r="N2" i="45" s="1"/>
  <c r="N2" i="46" s="1"/>
  <c r="N2" i="47" s="1"/>
  <c r="N2" i="48" s="1"/>
  <c r="N2" i="49" s="1"/>
  <c r="N2" i="50" s="1"/>
  <c r="N2" i="51" s="1"/>
  <c r="M2" i="3"/>
  <c r="M2" i="28" s="1"/>
  <c r="M2" i="29" s="1"/>
  <c r="M2" i="30" s="1"/>
  <c r="M2" i="31" s="1"/>
  <c r="M2" i="32" s="1"/>
  <c r="M2" i="33" s="1"/>
  <c r="M2" i="34" s="1"/>
  <c r="M2" i="35" s="1"/>
  <c r="M2" i="36" s="1"/>
  <c r="M2" i="37" s="1"/>
  <c r="M2" i="38" s="1"/>
  <c r="M2" i="39" s="1"/>
  <c r="M2" i="40" s="1"/>
  <c r="M2" i="41" s="1"/>
  <c r="M2" i="42" s="1"/>
  <c r="M2" i="43" s="1"/>
  <c r="M2" i="44" s="1"/>
  <c r="M2" i="45" s="1"/>
  <c r="M2" i="46" s="1"/>
  <c r="M2" i="47" s="1"/>
  <c r="M2" i="48" s="1"/>
  <c r="M2" i="49" s="1"/>
  <c r="M2" i="50" s="1"/>
  <c r="C2" i="3"/>
  <c r="C2" i="28" s="1"/>
  <c r="C2" i="29" s="1"/>
  <c r="C2" i="30" s="1"/>
  <c r="C2" i="31" s="1"/>
  <c r="C2" i="32" s="1"/>
  <c r="C2" i="33" s="1"/>
  <c r="C2" i="34" s="1"/>
  <c r="C2" i="35" s="1"/>
  <c r="C2" i="36" s="1"/>
  <c r="C2" i="37" s="1"/>
  <c r="C2" i="38" s="1"/>
  <c r="C2" i="39" s="1"/>
  <c r="C2" i="40" s="1"/>
  <c r="C2" i="41" s="1"/>
  <c r="C2" i="42" s="1"/>
  <c r="C2" i="43" s="1"/>
  <c r="C2" i="44" s="1"/>
  <c r="C2" i="45" s="1"/>
  <c r="C2" i="46" s="1"/>
  <c r="C2" i="47" s="1"/>
  <c r="C2" i="48" s="1"/>
  <c r="C2" i="49" s="1"/>
  <c r="C2" i="50" s="1"/>
  <c r="C2" i="51" s="1"/>
  <c r="AO9" i="3"/>
  <c r="AO10" i="3"/>
  <c r="AO11" i="3"/>
  <c r="AO12" i="3"/>
  <c r="AO13" i="3"/>
  <c r="AO14" i="3"/>
  <c r="AO15" i="3"/>
  <c r="AO16" i="3"/>
  <c r="AO17" i="3"/>
  <c r="AO18" i="3"/>
  <c r="AO19" i="3"/>
  <c r="AO28" i="3"/>
  <c r="AO29" i="3"/>
  <c r="AO30" i="3"/>
  <c r="AO31" i="3"/>
  <c r="AO32" i="3"/>
  <c r="AO33" i="3"/>
  <c r="AO34" i="3"/>
  <c r="AO35" i="3"/>
  <c r="AO36" i="3"/>
  <c r="AO37" i="3"/>
  <c r="AO38" i="3"/>
  <c r="AL9" i="3"/>
  <c r="AL10" i="3"/>
  <c r="AL11" i="3"/>
  <c r="AK9" i="3"/>
  <c r="AK10" i="3"/>
  <c r="AK11" i="3"/>
  <c r="AG27" i="3"/>
  <c r="AG28" i="3"/>
  <c r="AG29" i="3"/>
  <c r="AG30" i="3"/>
  <c r="AG31" i="3"/>
  <c r="AG32" i="3"/>
  <c r="AG33" i="3"/>
  <c r="AG34" i="3"/>
  <c r="AG35" i="3"/>
  <c r="AG36" i="3"/>
  <c r="AG37" i="3"/>
  <c r="AF27" i="3"/>
  <c r="AF28" i="3"/>
  <c r="AF29" i="3"/>
  <c r="AF30" i="3"/>
  <c r="AF31" i="3"/>
  <c r="AF32" i="3"/>
  <c r="AF33" i="3"/>
  <c r="AF34" i="3"/>
  <c r="AF35" i="3"/>
  <c r="AF36" i="3"/>
  <c r="AF37" i="3"/>
  <c r="AJ9" i="3"/>
  <c r="AJ10" i="3"/>
  <c r="AJ11" i="3"/>
  <c r="AQ9" i="3"/>
  <c r="AQ10" i="3"/>
  <c r="AQ11" i="3"/>
  <c r="AP9" i="3"/>
  <c r="AP10" i="3"/>
  <c r="AP11" i="3"/>
  <c r="AP12" i="3"/>
  <c r="AP13" i="3"/>
  <c r="AP14" i="3"/>
  <c r="AP15" i="3"/>
  <c r="AP16" i="3"/>
  <c r="AP17" i="3"/>
  <c r="AP18" i="3"/>
  <c r="AP19" i="3"/>
  <c r="BP9" i="3"/>
  <c r="BP10" i="3"/>
  <c r="BP11" i="3"/>
  <c r="BQ9" i="3"/>
  <c r="BQ10" i="3"/>
  <c r="BQ11" i="3"/>
  <c r="BQ12" i="3"/>
  <c r="BQ13" i="3"/>
  <c r="BQ14" i="3"/>
  <c r="BQ15" i="3"/>
  <c r="BQ16" i="3"/>
  <c r="BQ17" i="3"/>
  <c r="BQ18" i="3"/>
  <c r="BQ19" i="3"/>
  <c r="AF9" i="3"/>
  <c r="AF10" i="3"/>
  <c r="AF11" i="3"/>
  <c r="AI9" i="3"/>
  <c r="AI10" i="3"/>
  <c r="AI11" i="3"/>
  <c r="AI12" i="3"/>
  <c r="AI13" i="3"/>
  <c r="AI14" i="3"/>
  <c r="AI15" i="3"/>
  <c r="AI16" i="3"/>
  <c r="AI17" i="3"/>
  <c r="AI18" i="3"/>
  <c r="AI19" i="3"/>
  <c r="AH9" i="3"/>
  <c r="AH10" i="3"/>
  <c r="AH11" i="3"/>
  <c r="AH12" i="3"/>
  <c r="AH13" i="3"/>
  <c r="AH14" i="3"/>
  <c r="AH15" i="3"/>
  <c r="AH16" i="3"/>
  <c r="AH17" i="3"/>
  <c r="AH18" i="3"/>
  <c r="AH19" i="3"/>
  <c r="AR9" i="3"/>
  <c r="AR10" i="3"/>
  <c r="AR11" i="3"/>
  <c r="AR12" i="3"/>
  <c r="AR13" i="3"/>
  <c r="AR14" i="3"/>
  <c r="AR15" i="3"/>
  <c r="AR16" i="3"/>
  <c r="AR17" i="3"/>
  <c r="AR18" i="3"/>
  <c r="AR19" i="3"/>
  <c r="Z23" i="3"/>
  <c r="Z24" i="3"/>
  <c r="Z25" i="3"/>
  <c r="AC23" i="3"/>
  <c r="AC24" i="3"/>
  <c r="AC25" i="3"/>
  <c r="AG9" i="3"/>
  <c r="AG10" i="3"/>
  <c r="AG11" i="3"/>
  <c r="AG12" i="3"/>
  <c r="AG13" i="3"/>
  <c r="AG14" i="3"/>
  <c r="AG15" i="3"/>
  <c r="AG16" i="3"/>
  <c r="AG17" i="3"/>
  <c r="AG18" i="3"/>
  <c r="AG19" i="3"/>
  <c r="AN9" i="3"/>
  <c r="AN10" i="3"/>
  <c r="AN11" i="3"/>
  <c r="AN12" i="3"/>
  <c r="AN13" i="3"/>
  <c r="AN14" i="3"/>
  <c r="AN15" i="3"/>
  <c r="AN16" i="3"/>
  <c r="AN17" i="3"/>
  <c r="AN18" i="3"/>
  <c r="AN19" i="3"/>
  <c r="AM9" i="3"/>
  <c r="AM10" i="3"/>
  <c r="AM11" i="3"/>
  <c r="AM12" i="3"/>
  <c r="AM13" i="3"/>
  <c r="AM14" i="3"/>
  <c r="AM15" i="3"/>
  <c r="AM16" i="3"/>
  <c r="AM17" i="3"/>
  <c r="AM18" i="3"/>
  <c r="AM19" i="3"/>
  <c r="AS9" i="3"/>
  <c r="AS10" i="3"/>
  <c r="AS11" i="3"/>
  <c r="AS12" i="3"/>
  <c r="AS13" i="3"/>
  <c r="AS14" i="3"/>
  <c r="AS15" i="3"/>
  <c r="AS16" i="3"/>
  <c r="AS17" i="3"/>
  <c r="AS18" i="3"/>
  <c r="AS19" i="3"/>
  <c r="AT9" i="3"/>
  <c r="AT10" i="3"/>
  <c r="AT11" i="3"/>
  <c r="AT12" i="3"/>
  <c r="AT13" i="3"/>
  <c r="AT14" i="3"/>
  <c r="AT15" i="3"/>
  <c r="AT16" i="3"/>
  <c r="AT17" i="3"/>
  <c r="AT18" i="3"/>
  <c r="AT19" i="3"/>
  <c r="O27" i="3"/>
  <c r="N27" i="3"/>
  <c r="M27" i="3"/>
  <c r="L27" i="3"/>
  <c r="K27" i="3"/>
  <c r="J27" i="3"/>
  <c r="I27" i="3"/>
  <c r="H27" i="3"/>
  <c r="G27" i="3"/>
  <c r="F27" i="3"/>
  <c r="E27" i="3"/>
  <c r="D27" i="3"/>
  <c r="C27" i="3"/>
  <c r="B27" i="3"/>
  <c r="A27" i="3"/>
  <c r="S25" i="3"/>
  <c r="Q25" i="3"/>
  <c r="S24" i="3"/>
  <c r="Q24" i="3"/>
  <c r="S23" i="3"/>
  <c r="Q23" i="3"/>
  <c r="Z9" i="3"/>
  <c r="Z10" i="3"/>
  <c r="AA10" i="3" s="1"/>
  <c r="S10" i="3" s="1"/>
  <c r="Z11" i="3"/>
  <c r="Z12" i="3"/>
  <c r="Z13" i="3"/>
  <c r="Z14" i="3"/>
  <c r="Z15" i="3"/>
  <c r="Z16" i="3"/>
  <c r="Z17" i="3"/>
  <c r="Z18" i="3"/>
  <c r="Z19" i="3"/>
  <c r="AC9" i="3"/>
  <c r="AC10" i="3"/>
  <c r="AC11" i="3"/>
  <c r="AC12" i="3"/>
  <c r="AC13" i="3"/>
  <c r="AC14" i="3"/>
  <c r="AC15" i="3"/>
  <c r="AC16" i="3"/>
  <c r="AC17" i="3"/>
  <c r="AC18" i="3"/>
  <c r="AC19" i="3"/>
  <c r="BK9" i="3"/>
  <c r="BK10" i="3"/>
  <c r="BK11" i="3"/>
  <c r="BK12" i="3"/>
  <c r="BK13" i="3"/>
  <c r="BK14" i="3"/>
  <c r="BK15" i="3"/>
  <c r="BK16" i="3"/>
  <c r="BK17" i="3"/>
  <c r="BK18" i="3"/>
  <c r="BK19" i="3"/>
  <c r="BJ9" i="3"/>
  <c r="BJ10" i="3"/>
  <c r="BJ11" i="3"/>
  <c r="BJ12" i="3"/>
  <c r="BJ13" i="3"/>
  <c r="BJ14" i="3"/>
  <c r="BJ15" i="3"/>
  <c r="BJ16" i="3"/>
  <c r="BJ17" i="3"/>
  <c r="BJ18" i="3"/>
  <c r="BJ19" i="3"/>
  <c r="BI9" i="3"/>
  <c r="BI10" i="3"/>
  <c r="BI11" i="3"/>
  <c r="BI12" i="3"/>
  <c r="BI13" i="3"/>
  <c r="BI14" i="3"/>
  <c r="BI15" i="3"/>
  <c r="BI16" i="3"/>
  <c r="BI17" i="3"/>
  <c r="BI18" i="3"/>
  <c r="BI19" i="3"/>
  <c r="BH9" i="3"/>
  <c r="BH10" i="3"/>
  <c r="BH11" i="3"/>
  <c r="BH12" i="3"/>
  <c r="BH13" i="3"/>
  <c r="BH14" i="3"/>
  <c r="BH15" i="3"/>
  <c r="BH16" i="3"/>
  <c r="BH17" i="3"/>
  <c r="BH18" i="3"/>
  <c r="BH19" i="3"/>
  <c r="BG9" i="3"/>
  <c r="BG10" i="3"/>
  <c r="BG11" i="3"/>
  <c r="BG12" i="3"/>
  <c r="BG13" i="3"/>
  <c r="BG14" i="3"/>
  <c r="BG15" i="3"/>
  <c r="BG16" i="3"/>
  <c r="BG17" i="3"/>
  <c r="BG18" i="3"/>
  <c r="BG19" i="3"/>
  <c r="BF9" i="3"/>
  <c r="BF10" i="3"/>
  <c r="BF11" i="3"/>
  <c r="BF12" i="3"/>
  <c r="BF13" i="3"/>
  <c r="BF14" i="3"/>
  <c r="BF15" i="3"/>
  <c r="BF16" i="3"/>
  <c r="BF17" i="3"/>
  <c r="BF18" i="3"/>
  <c r="BF19" i="3"/>
  <c r="BE9" i="3"/>
  <c r="BE10" i="3"/>
  <c r="BE11" i="3"/>
  <c r="BE12" i="3"/>
  <c r="BE13" i="3"/>
  <c r="BE14" i="3"/>
  <c r="BE15" i="3"/>
  <c r="BE16" i="3"/>
  <c r="BE17" i="3"/>
  <c r="BE18" i="3"/>
  <c r="BE19" i="3"/>
  <c r="BD9" i="3"/>
  <c r="BD10" i="3"/>
  <c r="BD11" i="3"/>
  <c r="BD12" i="3"/>
  <c r="BD13" i="3"/>
  <c r="BD14" i="3"/>
  <c r="BD15" i="3"/>
  <c r="BD16" i="3"/>
  <c r="BD17" i="3"/>
  <c r="BD18" i="3"/>
  <c r="BD19" i="3"/>
  <c r="BC9" i="3"/>
  <c r="BC10" i="3"/>
  <c r="BC11" i="3"/>
  <c r="BC12" i="3"/>
  <c r="BC13" i="3"/>
  <c r="BC14" i="3"/>
  <c r="BC15" i="3"/>
  <c r="BC16" i="3"/>
  <c r="BC17" i="3"/>
  <c r="BC18" i="3"/>
  <c r="BC19" i="3"/>
  <c r="BB9" i="3"/>
  <c r="BB10" i="3"/>
  <c r="BB11" i="3"/>
  <c r="BB12" i="3"/>
  <c r="BB13" i="3"/>
  <c r="BB14" i="3"/>
  <c r="BB15" i="3"/>
  <c r="BB16" i="3"/>
  <c r="BB17" i="3"/>
  <c r="BB18" i="3"/>
  <c r="BB19" i="3"/>
  <c r="BA9" i="3"/>
  <c r="BA10" i="3"/>
  <c r="BA11" i="3"/>
  <c r="BA12" i="3"/>
  <c r="BA13" i="3"/>
  <c r="BA14" i="3"/>
  <c r="BA15" i="3"/>
  <c r="BA16" i="3"/>
  <c r="BA17" i="3"/>
  <c r="BA18" i="3"/>
  <c r="BA19" i="3"/>
  <c r="AZ9" i="3"/>
  <c r="AZ10" i="3"/>
  <c r="AZ11" i="3"/>
  <c r="AZ12" i="3"/>
  <c r="AZ13" i="3"/>
  <c r="AZ14" i="3"/>
  <c r="AZ15" i="3"/>
  <c r="AZ16" i="3"/>
  <c r="AZ17" i="3"/>
  <c r="AZ18" i="3"/>
  <c r="AZ19" i="3"/>
  <c r="AY9" i="3"/>
  <c r="AY10" i="3"/>
  <c r="AY11" i="3"/>
  <c r="AY12" i="3"/>
  <c r="AY13" i="3"/>
  <c r="AY14" i="3"/>
  <c r="AY15" i="3"/>
  <c r="AY16" i="3"/>
  <c r="AY17" i="3"/>
  <c r="AY18" i="3"/>
  <c r="AY19" i="3"/>
  <c r="AX9" i="3"/>
  <c r="AX10" i="3"/>
  <c r="AX11" i="3"/>
  <c r="AX12" i="3"/>
  <c r="AX13" i="3"/>
  <c r="AX14" i="3"/>
  <c r="AX15" i="3"/>
  <c r="AX16" i="3"/>
  <c r="AX17" i="3"/>
  <c r="AX18" i="3"/>
  <c r="AX19" i="3"/>
  <c r="AV9" i="3"/>
  <c r="AV10" i="3"/>
  <c r="AV11" i="3"/>
  <c r="AV12" i="3"/>
  <c r="AV13" i="3"/>
  <c r="AV14" i="3"/>
  <c r="AV15" i="3"/>
  <c r="AV16" i="3"/>
  <c r="AV17" i="3"/>
  <c r="AV18" i="3"/>
  <c r="AV19" i="3"/>
  <c r="AU9" i="3"/>
  <c r="AU10" i="3"/>
  <c r="AU11" i="3"/>
  <c r="AU12" i="3"/>
  <c r="AU13" i="3"/>
  <c r="AU14" i="3"/>
  <c r="AU15" i="3"/>
  <c r="AU16" i="3"/>
  <c r="AU17" i="3"/>
  <c r="AU18" i="3"/>
  <c r="AU19" i="3"/>
  <c r="T19" i="3"/>
  <c r="R19" i="3"/>
  <c r="T18" i="3"/>
  <c r="AD18" i="3" s="1"/>
  <c r="U18" i="3" s="1"/>
  <c r="R18" i="3"/>
  <c r="T17" i="3"/>
  <c r="AD17" i="3" s="1"/>
  <c r="U17" i="3" s="1"/>
  <c r="R17" i="3"/>
  <c r="AA17" i="3" s="1"/>
  <c r="S17" i="3" s="1"/>
  <c r="T16" i="3"/>
  <c r="AD16" i="3" s="1"/>
  <c r="U16" i="3" s="1"/>
  <c r="R16" i="3"/>
  <c r="AA16" i="3" s="1"/>
  <c r="S16" i="3" s="1"/>
  <c r="T15" i="3"/>
  <c r="R15" i="3"/>
  <c r="T14" i="3"/>
  <c r="R14" i="3"/>
  <c r="T13" i="3"/>
  <c r="AD13" i="3" s="1"/>
  <c r="U13" i="3" s="1"/>
  <c r="R13" i="3"/>
  <c r="T12" i="3"/>
  <c r="R12" i="3"/>
  <c r="AA12" i="3" s="1"/>
  <c r="S12" i="3" s="1"/>
  <c r="T11" i="3"/>
  <c r="R11" i="3"/>
  <c r="T10" i="3"/>
  <c r="R10" i="3"/>
  <c r="T9" i="3"/>
  <c r="AD9" i="3" s="1"/>
  <c r="U9" i="3" s="1"/>
  <c r="R9" i="3"/>
  <c r="AO9" i="1"/>
  <c r="AO21" i="1" s="1"/>
  <c r="AO23" i="1" s="1"/>
  <c r="AO11" i="1"/>
  <c r="AO12" i="1"/>
  <c r="AO13" i="1"/>
  <c r="AO14" i="1"/>
  <c r="AO15" i="1"/>
  <c r="AO16" i="1"/>
  <c r="AO17" i="1"/>
  <c r="AO18" i="1"/>
  <c r="AO19" i="1"/>
  <c r="AF27" i="1"/>
  <c r="AF28" i="1"/>
  <c r="AF29" i="1"/>
  <c r="AF39" i="1" s="1"/>
  <c r="AF30" i="1"/>
  <c r="AF31" i="1"/>
  <c r="AF32" i="1"/>
  <c r="AF33" i="1"/>
  <c r="AF34" i="1"/>
  <c r="AF35" i="1"/>
  <c r="AF36" i="1"/>
  <c r="AF37" i="1"/>
  <c r="Z23" i="1"/>
  <c r="Z24" i="1"/>
  <c r="Z25" i="1"/>
  <c r="AC23" i="1"/>
  <c r="AC24" i="1"/>
  <c r="AC25" i="1"/>
  <c r="AN9" i="1"/>
  <c r="AN10" i="1"/>
  <c r="AN11" i="1"/>
  <c r="AN12" i="1"/>
  <c r="AN13" i="1"/>
  <c r="AN14" i="1"/>
  <c r="AN15" i="1"/>
  <c r="AN16" i="1"/>
  <c r="AN17" i="1"/>
  <c r="AN18" i="1"/>
  <c r="AN19" i="1"/>
  <c r="AM9" i="1"/>
  <c r="AM10" i="1"/>
  <c r="AM11" i="1"/>
  <c r="AM12" i="1"/>
  <c r="AM13" i="1"/>
  <c r="AM14" i="1"/>
  <c r="AM15" i="1"/>
  <c r="AM16" i="1"/>
  <c r="AM17" i="1"/>
  <c r="AM18" i="1"/>
  <c r="AM19" i="1"/>
  <c r="AS10" i="1"/>
  <c r="AS11" i="1"/>
  <c r="AS12" i="1"/>
  <c r="AS13" i="1"/>
  <c r="AS14" i="1"/>
  <c r="AS15" i="1"/>
  <c r="AS16" i="1"/>
  <c r="AS17" i="1"/>
  <c r="AS18" i="1"/>
  <c r="AS19" i="1"/>
  <c r="AT9" i="1"/>
  <c r="AT10" i="1"/>
  <c r="AT21" i="1" s="1"/>
  <c r="AT23" i="1" s="1"/>
  <c r="AT11" i="1"/>
  <c r="AT12" i="1"/>
  <c r="AT13" i="1"/>
  <c r="AT14" i="1"/>
  <c r="AT15" i="1"/>
  <c r="AT16" i="1"/>
  <c r="AT17" i="1"/>
  <c r="AT18" i="1"/>
  <c r="AT19" i="1"/>
  <c r="O27" i="1"/>
  <c r="N27" i="1"/>
  <c r="M27" i="1"/>
  <c r="L27" i="1"/>
  <c r="K27" i="1"/>
  <c r="J27" i="1"/>
  <c r="I27" i="1"/>
  <c r="H27" i="1"/>
  <c r="G27" i="1"/>
  <c r="F27" i="1"/>
  <c r="E27" i="1"/>
  <c r="D27" i="1"/>
  <c r="C27" i="1"/>
  <c r="B27" i="1"/>
  <c r="A27" i="1"/>
  <c r="S25" i="1"/>
  <c r="AD25" i="1" s="1"/>
  <c r="T25" i="1" s="1"/>
  <c r="Q25" i="1"/>
  <c r="AA25" i="1" s="1"/>
  <c r="R25" i="1" s="1"/>
  <c r="S24" i="1"/>
  <c r="Q24" i="1"/>
  <c r="S23" i="1"/>
  <c r="Q23" i="1"/>
  <c r="Z9" i="1"/>
  <c r="AS9" i="1"/>
  <c r="Z10" i="1"/>
  <c r="Z11" i="1"/>
  <c r="Z12" i="1"/>
  <c r="Z13" i="1"/>
  <c r="Z14" i="1"/>
  <c r="Z15" i="1"/>
  <c r="Z16" i="1"/>
  <c r="Z17" i="1"/>
  <c r="Z18" i="1"/>
  <c r="AA18" i="1" s="1"/>
  <c r="S18" i="1" s="1"/>
  <c r="Z19" i="1"/>
  <c r="AC9" i="1"/>
  <c r="AC10" i="1"/>
  <c r="AO10" i="1"/>
  <c r="AC11" i="1"/>
  <c r="AC12" i="1"/>
  <c r="AC13" i="1"/>
  <c r="AC14" i="1"/>
  <c r="AC15" i="1"/>
  <c r="AC16" i="1"/>
  <c r="AC17" i="1"/>
  <c r="AC18" i="1"/>
  <c r="AC19" i="1"/>
  <c r="BK9" i="1"/>
  <c r="BK21" i="1" s="1"/>
  <c r="N21" i="1" s="1"/>
  <c r="BK10" i="1"/>
  <c r="BK11" i="1"/>
  <c r="BK12" i="1"/>
  <c r="BK13" i="1"/>
  <c r="BK14" i="1"/>
  <c r="BK15" i="1"/>
  <c r="BK16" i="1"/>
  <c r="BK17" i="1"/>
  <c r="BK18" i="1"/>
  <c r="BK19" i="1"/>
  <c r="BJ9" i="1"/>
  <c r="BJ10" i="1"/>
  <c r="BJ11" i="1"/>
  <c r="BJ12" i="1"/>
  <c r="BJ13" i="1"/>
  <c r="BJ14" i="1"/>
  <c r="BJ15" i="1"/>
  <c r="BJ16" i="1"/>
  <c r="BJ17" i="1"/>
  <c r="BJ18" i="1"/>
  <c r="BJ19" i="1"/>
  <c r="BI9" i="1"/>
  <c r="BI10" i="1"/>
  <c r="BI11" i="1"/>
  <c r="BI21" i="1" s="1"/>
  <c r="L21" i="1" s="1"/>
  <c r="BI12" i="1"/>
  <c r="BI13" i="1"/>
  <c r="BI14" i="1"/>
  <c r="BI15" i="1"/>
  <c r="BI16" i="1"/>
  <c r="BI17" i="1"/>
  <c r="BI18" i="1"/>
  <c r="BI19" i="1"/>
  <c r="BH9" i="1"/>
  <c r="BH10" i="1"/>
  <c r="BH11" i="1"/>
  <c r="BH12" i="1"/>
  <c r="BH13" i="1"/>
  <c r="BH14" i="1"/>
  <c r="BH15" i="1"/>
  <c r="BH16" i="1"/>
  <c r="BH17" i="1"/>
  <c r="BH18" i="1"/>
  <c r="BH19" i="1"/>
  <c r="BG9" i="1"/>
  <c r="BG10" i="1"/>
  <c r="BG11" i="1"/>
  <c r="BG12" i="1"/>
  <c r="BG13" i="1"/>
  <c r="BG14" i="1"/>
  <c r="BG15" i="1"/>
  <c r="BG16" i="1"/>
  <c r="BG17" i="1"/>
  <c r="BG18" i="1"/>
  <c r="BG19" i="1"/>
  <c r="BF9" i="1"/>
  <c r="BF10" i="1"/>
  <c r="BF21" i="1" s="1"/>
  <c r="I21" i="1" s="1"/>
  <c r="BF11" i="1"/>
  <c r="BF12" i="1"/>
  <c r="BF13" i="1"/>
  <c r="BF14" i="1"/>
  <c r="BF15" i="1"/>
  <c r="BF16" i="1"/>
  <c r="BF17" i="1"/>
  <c r="BF18" i="1"/>
  <c r="BF19" i="1"/>
  <c r="BE9" i="1"/>
  <c r="BE10" i="1"/>
  <c r="BE11" i="1"/>
  <c r="BE12" i="1"/>
  <c r="BE13" i="1"/>
  <c r="BE14" i="1"/>
  <c r="BE15" i="1"/>
  <c r="BE16" i="1"/>
  <c r="BE17" i="1"/>
  <c r="BE18" i="1"/>
  <c r="BE19" i="1"/>
  <c r="BD9" i="1"/>
  <c r="BD10" i="1"/>
  <c r="BD11" i="1"/>
  <c r="BD12" i="1"/>
  <c r="BD13" i="1"/>
  <c r="BD14" i="1"/>
  <c r="BD15" i="1"/>
  <c r="BD16" i="1"/>
  <c r="BD17" i="1"/>
  <c r="BD18" i="1"/>
  <c r="BD19" i="1"/>
  <c r="BC9" i="1"/>
  <c r="BC21" i="1" s="1"/>
  <c r="F21" i="1" s="1"/>
  <c r="BC10" i="1"/>
  <c r="BC11" i="1"/>
  <c r="BC12" i="1"/>
  <c r="BC13" i="1"/>
  <c r="BC14" i="1"/>
  <c r="BC15" i="1"/>
  <c r="BC16" i="1"/>
  <c r="BC17" i="1"/>
  <c r="BC18" i="1"/>
  <c r="BC19" i="1"/>
  <c r="BB9" i="1"/>
  <c r="BB10" i="1"/>
  <c r="BB11" i="1"/>
  <c r="BB12" i="1"/>
  <c r="BB13" i="1"/>
  <c r="BB14" i="1"/>
  <c r="BB15" i="1"/>
  <c r="BB16" i="1"/>
  <c r="BB17" i="1"/>
  <c r="BB18" i="1"/>
  <c r="BB19" i="1"/>
  <c r="BA9" i="1"/>
  <c r="BA10" i="1"/>
  <c r="BA11" i="1"/>
  <c r="BA12" i="1"/>
  <c r="BA13" i="1"/>
  <c r="BA14" i="1"/>
  <c r="BA15" i="1"/>
  <c r="BA16" i="1"/>
  <c r="BA17" i="1"/>
  <c r="BA18" i="1"/>
  <c r="BA19" i="1"/>
  <c r="AZ9" i="1"/>
  <c r="AZ10" i="1"/>
  <c r="AZ11" i="1"/>
  <c r="AZ12" i="1"/>
  <c r="AZ13" i="1"/>
  <c r="AZ14" i="1"/>
  <c r="AZ15" i="1"/>
  <c r="AZ16" i="1"/>
  <c r="AZ17" i="1"/>
  <c r="AZ18" i="1"/>
  <c r="AZ19" i="1"/>
  <c r="AY9" i="1"/>
  <c r="AY10" i="1"/>
  <c r="AY11" i="1"/>
  <c r="AY12" i="1"/>
  <c r="AY13" i="1"/>
  <c r="AY14" i="1"/>
  <c r="AY15" i="1"/>
  <c r="AY16" i="1"/>
  <c r="AY17" i="1"/>
  <c r="AY18" i="1"/>
  <c r="AY19" i="1"/>
  <c r="AX9" i="1"/>
  <c r="AX10" i="1"/>
  <c r="AX21" i="1" s="1"/>
  <c r="A21" i="1" s="1"/>
  <c r="AX11" i="1"/>
  <c r="AX12" i="1"/>
  <c r="AX13" i="1"/>
  <c r="AX14" i="1"/>
  <c r="AX15" i="1"/>
  <c r="AX16" i="1"/>
  <c r="AX17" i="1"/>
  <c r="AX18" i="1"/>
  <c r="AX19" i="1"/>
  <c r="AV9" i="1"/>
  <c r="AV10" i="1"/>
  <c r="AV11" i="1"/>
  <c r="AV12" i="1"/>
  <c r="AV13" i="1"/>
  <c r="AV14" i="1"/>
  <c r="AV15" i="1"/>
  <c r="AV16" i="1"/>
  <c r="AV17" i="1"/>
  <c r="AV18" i="1"/>
  <c r="AV19" i="1"/>
  <c r="AU9" i="1"/>
  <c r="AU10" i="1"/>
  <c r="AU11" i="1"/>
  <c r="AU12" i="1"/>
  <c r="AU13" i="1"/>
  <c r="AU14" i="1"/>
  <c r="AU15" i="1"/>
  <c r="AU16" i="1"/>
  <c r="AU17" i="1"/>
  <c r="AU18" i="1"/>
  <c r="AU19" i="1"/>
  <c r="T19" i="1"/>
  <c r="R19" i="1"/>
  <c r="T18" i="1"/>
  <c r="AD18" i="1" s="1"/>
  <c r="U18" i="1" s="1"/>
  <c r="R18" i="1"/>
  <c r="T17" i="1"/>
  <c r="R17" i="1"/>
  <c r="T16" i="1"/>
  <c r="R16" i="1"/>
  <c r="T15" i="1"/>
  <c r="R15" i="1"/>
  <c r="AA15" i="1" s="1"/>
  <c r="S15" i="1" s="1"/>
  <c r="T14" i="1"/>
  <c r="R14" i="1"/>
  <c r="T13" i="1"/>
  <c r="R13" i="1"/>
  <c r="T12" i="1"/>
  <c r="R12" i="1"/>
  <c r="T11" i="1"/>
  <c r="R11" i="1"/>
  <c r="AA11" i="1" s="1"/>
  <c r="S11" i="1" s="1"/>
  <c r="T10" i="1"/>
  <c r="R10" i="1"/>
  <c r="T9" i="1"/>
  <c r="AD9" i="1" s="1"/>
  <c r="U9" i="1" s="1"/>
  <c r="R9" i="1"/>
  <c r="AA9" i="51"/>
  <c r="S9" i="51" s="1"/>
  <c r="AD9" i="50"/>
  <c r="U9" i="50" s="1"/>
  <c r="AA23" i="50"/>
  <c r="R23" i="50" s="1"/>
  <c r="AA9" i="50"/>
  <c r="S9" i="50" s="1"/>
  <c r="AD9" i="49"/>
  <c r="U9" i="49" s="1"/>
  <c r="AD9" i="48"/>
  <c r="U9" i="48" s="1"/>
  <c r="AA23" i="48"/>
  <c r="R23" i="48" s="1"/>
  <c r="AD9" i="47"/>
  <c r="U9" i="47" s="1"/>
  <c r="AA9" i="47"/>
  <c r="S9" i="47" s="1"/>
  <c r="AD9" i="46"/>
  <c r="U9" i="46" s="1"/>
  <c r="AA9" i="46"/>
  <c r="S9" i="46" s="1"/>
  <c r="AD9" i="45"/>
  <c r="U9" i="45" s="1"/>
  <c r="AD9" i="44"/>
  <c r="U9" i="44" s="1"/>
  <c r="AA9" i="44"/>
  <c r="S9" i="44" s="1"/>
  <c r="V42" i="43"/>
  <c r="AL23" i="43"/>
  <c r="AD9" i="43"/>
  <c r="U9" i="43" s="1"/>
  <c r="AA9" i="43"/>
  <c r="S9" i="43" s="1"/>
  <c r="AD9" i="42"/>
  <c r="U9" i="42" s="1"/>
  <c r="V41" i="41"/>
  <c r="AK23" i="41"/>
  <c r="AD9" i="41"/>
  <c r="U9" i="41"/>
  <c r="AA9" i="41"/>
  <c r="S9" i="41" s="1"/>
  <c r="V41" i="40"/>
  <c r="AK23" i="40"/>
  <c r="AB29" i="40"/>
  <c r="Q27" i="40" s="1"/>
  <c r="AD9" i="40"/>
  <c r="U9" i="40" s="1"/>
  <c r="AA9" i="40"/>
  <c r="S9" i="40" s="1"/>
  <c r="AD9" i="39"/>
  <c r="U9" i="39" s="1"/>
  <c r="AI23" i="38"/>
  <c r="V33" i="38"/>
  <c r="AQ23" i="38"/>
  <c r="R35" i="38"/>
  <c r="BP23" i="38"/>
  <c r="R34" i="38"/>
  <c r="AD9" i="38"/>
  <c r="U9" i="38" s="1"/>
  <c r="AA9" i="38"/>
  <c r="S9" i="38" s="1"/>
  <c r="BP23" i="37"/>
  <c r="R34" i="37"/>
  <c r="V41" i="37"/>
  <c r="AK23" i="37"/>
  <c r="AD9" i="36"/>
  <c r="U9" i="36" s="1"/>
  <c r="AA9" i="36"/>
  <c r="S9" i="36" s="1"/>
  <c r="AD9" i="35"/>
  <c r="U9" i="35" s="1"/>
  <c r="AA9" i="35"/>
  <c r="S9" i="35" s="1"/>
  <c r="V41" i="34"/>
  <c r="AK23" i="34"/>
  <c r="AD9" i="34"/>
  <c r="U9" i="34" s="1"/>
  <c r="AD9" i="33"/>
  <c r="U9" i="33" s="1"/>
  <c r="AA9" i="32"/>
  <c r="S9" i="32" s="1"/>
  <c r="AD9" i="30"/>
  <c r="U9" i="30" s="1"/>
  <c r="AD9" i="29"/>
  <c r="U9" i="29" s="1"/>
  <c r="AD9" i="28"/>
  <c r="U9" i="28" s="1"/>
  <c r="AC27" i="33"/>
  <c r="Z21" i="34"/>
  <c r="AD23" i="28"/>
  <c r="T23" i="28" s="1"/>
  <c r="AD23" i="29"/>
  <c r="T23" i="29" s="1"/>
  <c r="Z27" i="31"/>
  <c r="AB29" i="31" s="1"/>
  <c r="Q27" i="31" s="1"/>
  <c r="Z27" i="32"/>
  <c r="AC27" i="41"/>
  <c r="Z21" i="42"/>
  <c r="AA23" i="42"/>
  <c r="R23" i="42" s="1"/>
  <c r="Z27" i="42"/>
  <c r="AA24" i="42"/>
  <c r="R24" i="42" s="1"/>
  <c r="Z27" i="35"/>
  <c r="AA25" i="42"/>
  <c r="R25" i="42" s="1"/>
  <c r="AC27" i="44"/>
  <c r="Z21" i="45"/>
  <c r="Z27" i="47"/>
  <c r="AD11" i="48"/>
  <c r="U11" i="48" s="1"/>
  <c r="AA23" i="46"/>
  <c r="R23" i="46" s="1"/>
  <c r="AC27" i="46"/>
  <c r="BA21" i="1"/>
  <c r="D21" i="1" s="1"/>
  <c r="AH21" i="1"/>
  <c r="AH23" i="1" s="1"/>
  <c r="BQ21" i="1"/>
  <c r="BQ23" i="1" s="1"/>
  <c r="AO40" i="1"/>
  <c r="V37" i="1" s="1"/>
  <c r="W37" i="1" s="1"/>
  <c r="P37" i="3" s="1"/>
  <c r="T37" i="3" s="1"/>
  <c r="BD21" i="1"/>
  <c r="G21" i="1" s="1"/>
  <c r="AI21" i="1"/>
  <c r="V33" i="1" s="1"/>
  <c r="V34" i="1"/>
  <c r="AO42" i="1"/>
  <c r="AH21" i="51" l="1"/>
  <c r="AH23" i="51" s="1"/>
  <c r="AD9" i="51"/>
  <c r="U9" i="51" s="1"/>
  <c r="AK23" i="36"/>
  <c r="V41" i="36"/>
  <c r="AA12" i="1"/>
  <c r="S12" i="1" s="1"/>
  <c r="AA16" i="1"/>
  <c r="S16" i="1" s="1"/>
  <c r="AA23" i="1"/>
  <c r="R23" i="1" s="1"/>
  <c r="AA13" i="3"/>
  <c r="S13" i="3" s="1"/>
  <c r="AD24" i="3"/>
  <c r="T24" i="3" s="1"/>
  <c r="AF21" i="28"/>
  <c r="AF23" i="28" s="1"/>
  <c r="AR21" i="28"/>
  <c r="AV21" i="28"/>
  <c r="BA21" i="28"/>
  <c r="D21" i="28" s="1"/>
  <c r="AA11" i="28"/>
  <c r="S11" i="28" s="1"/>
  <c r="AA13" i="28"/>
  <c r="S13" i="28" s="1"/>
  <c r="AA25" i="29"/>
  <c r="R25" i="29" s="1"/>
  <c r="AA9" i="30"/>
  <c r="S9" i="30" s="1"/>
  <c r="AD12" i="30"/>
  <c r="U12" i="30" s="1"/>
  <c r="AL21" i="33"/>
  <c r="AT21" i="33"/>
  <c r="AT23" i="33" s="1"/>
  <c r="AY21" i="33"/>
  <c r="B21" i="33" s="1"/>
  <c r="AK21" i="33"/>
  <c r="AD12" i="33"/>
  <c r="U12" i="33" s="1"/>
  <c r="AD16" i="33"/>
  <c r="U16" i="33" s="1"/>
  <c r="AQ21" i="35"/>
  <c r="AD17" i="36"/>
  <c r="U17" i="36" s="1"/>
  <c r="AD19" i="36"/>
  <c r="U19" i="36" s="1"/>
  <c r="AA9" i="37"/>
  <c r="S9" i="37" s="1"/>
  <c r="AJ21" i="37"/>
  <c r="AA13" i="37"/>
  <c r="S13" i="37" s="1"/>
  <c r="AF21" i="38"/>
  <c r="AD17" i="39"/>
  <c r="U17" i="39" s="1"/>
  <c r="AA25" i="39"/>
  <c r="R25" i="39" s="1"/>
  <c r="AA12" i="40"/>
  <c r="S12" i="40" s="1"/>
  <c r="AA16" i="40"/>
  <c r="S16" i="40" s="1"/>
  <c r="AD17" i="40"/>
  <c r="U17" i="40" s="1"/>
  <c r="AO21" i="41"/>
  <c r="AA19" i="41"/>
  <c r="S19" i="41" s="1"/>
  <c r="AD23" i="41"/>
  <c r="T23" i="41" s="1"/>
  <c r="AD24" i="41"/>
  <c r="T24" i="41" s="1"/>
  <c r="AD25" i="41"/>
  <c r="T25" i="41" s="1"/>
  <c r="AC21" i="42"/>
  <c r="AB22" i="42" s="1"/>
  <c r="AA19" i="47"/>
  <c r="S19" i="47" s="1"/>
  <c r="AD16" i="48"/>
  <c r="U16" i="48" s="1"/>
  <c r="AF39" i="48"/>
  <c r="AA14" i="49"/>
  <c r="S14" i="49" s="1"/>
  <c r="AD19" i="49"/>
  <c r="U19" i="49" s="1"/>
  <c r="AK21" i="51"/>
  <c r="AV21" i="1"/>
  <c r="O21" i="1" s="1"/>
  <c r="AY21" i="1"/>
  <c r="B21" i="1" s="1"/>
  <c r="AZ21" i="1"/>
  <c r="C21" i="1" s="1"/>
  <c r="BB21" i="1"/>
  <c r="E21" i="1" s="1"/>
  <c r="BE21" i="1"/>
  <c r="H21" i="1" s="1"/>
  <c r="BG21" i="1"/>
  <c r="J21" i="1" s="1"/>
  <c r="BH21" i="1"/>
  <c r="K21" i="1" s="1"/>
  <c r="BJ21" i="1"/>
  <c r="M21" i="1" s="1"/>
  <c r="AA23" i="3"/>
  <c r="R23" i="3" s="1"/>
  <c r="AA25" i="28"/>
  <c r="R25" i="28" s="1"/>
  <c r="AA9" i="29"/>
  <c r="S9" i="29" s="1"/>
  <c r="AL21" i="29"/>
  <c r="AX21" i="29"/>
  <c r="A21" i="29" s="1"/>
  <c r="AA24" i="31"/>
  <c r="R24" i="31" s="1"/>
  <c r="AA25" i="31"/>
  <c r="R25" i="31" s="1"/>
  <c r="AA11" i="32"/>
  <c r="S11" i="32" s="1"/>
  <c r="AD24" i="32"/>
  <c r="T24" i="32" s="1"/>
  <c r="AD25" i="32"/>
  <c r="T25" i="32" s="1"/>
  <c r="BP21" i="33"/>
  <c r="AD10" i="35"/>
  <c r="U10" i="35" s="1"/>
  <c r="AD14" i="35"/>
  <c r="U14" i="35" s="1"/>
  <c r="AD16" i="35"/>
  <c r="U16" i="35" s="1"/>
  <c r="AA17" i="35"/>
  <c r="S17" i="35" s="1"/>
  <c r="AO40" i="39"/>
  <c r="AA10" i="41"/>
  <c r="S10" i="41" s="1"/>
  <c r="AA14" i="41"/>
  <c r="S14" i="41" s="1"/>
  <c r="AA18" i="41"/>
  <c r="S18" i="41" s="1"/>
  <c r="AA11" i="45"/>
  <c r="S11" i="45" s="1"/>
  <c r="AD17" i="45"/>
  <c r="U17" i="45" s="1"/>
  <c r="AA18" i="45"/>
  <c r="S18" i="45" s="1"/>
  <c r="AD19" i="45"/>
  <c r="U19" i="45" s="1"/>
  <c r="AA24" i="45"/>
  <c r="R24" i="45" s="1"/>
  <c r="AD12" i="46"/>
  <c r="U12" i="46" s="1"/>
  <c r="AA18" i="46"/>
  <c r="S18" i="46" s="1"/>
  <c r="AA11" i="47"/>
  <c r="S11" i="47" s="1"/>
  <c r="AD12" i="47"/>
  <c r="U12" i="47" s="1"/>
  <c r="AA13" i="47"/>
  <c r="S13" i="47" s="1"/>
  <c r="AD14" i="47"/>
  <c r="U14" i="47" s="1"/>
  <c r="AA9" i="48"/>
  <c r="S9" i="48" s="1"/>
  <c r="AD10" i="49"/>
  <c r="U10" i="49" s="1"/>
  <c r="AA11" i="49"/>
  <c r="S11" i="49" s="1"/>
  <c r="AD14" i="49"/>
  <c r="U14" i="49" s="1"/>
  <c r="AA12" i="50"/>
  <c r="S12" i="50" s="1"/>
  <c r="AA14" i="50"/>
  <c r="S14" i="50" s="1"/>
  <c r="AA25" i="50"/>
  <c r="R25" i="50" s="1"/>
  <c r="AA9" i="1"/>
  <c r="S9" i="1" s="1"/>
  <c r="AO40" i="28"/>
  <c r="AJ21" i="31"/>
  <c r="AD18" i="34"/>
  <c r="U18" i="34" s="1"/>
  <c r="AK21" i="35"/>
  <c r="AA10" i="36"/>
  <c r="S10" i="36" s="1"/>
  <c r="AA12" i="36"/>
  <c r="S12" i="36" s="1"/>
  <c r="AD13" i="36"/>
  <c r="U13" i="36" s="1"/>
  <c r="AQ21" i="39"/>
  <c r="AG39" i="39"/>
  <c r="AQ21" i="40"/>
  <c r="AK21" i="42"/>
  <c r="BG21" i="44"/>
  <c r="J21" i="44" s="1"/>
  <c r="AK21" i="49"/>
  <c r="AD17" i="49"/>
  <c r="U17" i="49" s="1"/>
  <c r="AA24" i="49"/>
  <c r="R24" i="49" s="1"/>
  <c r="AD14" i="1"/>
  <c r="U14" i="1" s="1"/>
  <c r="AA9" i="3"/>
  <c r="S9" i="3" s="1"/>
  <c r="AD14" i="3"/>
  <c r="U14" i="3" s="1"/>
  <c r="AA18" i="3"/>
  <c r="S18" i="3" s="1"/>
  <c r="AD11" i="1"/>
  <c r="U11" i="1" s="1"/>
  <c r="AD15" i="1"/>
  <c r="U15" i="1" s="1"/>
  <c r="AA19" i="1"/>
  <c r="S19" i="1" s="1"/>
  <c r="AA10" i="1"/>
  <c r="S10" i="1" s="1"/>
  <c r="AA14" i="1"/>
  <c r="S14" i="1" s="1"/>
  <c r="AD19" i="1"/>
  <c r="U19" i="1" s="1"/>
  <c r="AD10" i="3"/>
  <c r="U10" i="3" s="1"/>
  <c r="Z21" i="51"/>
  <c r="AX21" i="51"/>
  <c r="A21" i="51" s="1"/>
  <c r="BB21" i="51"/>
  <c r="E21" i="51" s="1"/>
  <c r="BF21" i="51"/>
  <c r="I21" i="51" s="1"/>
  <c r="BJ21" i="51"/>
  <c r="M21" i="51" s="1"/>
  <c r="BK21" i="32"/>
  <c r="N21" i="32" s="1"/>
  <c r="BF21" i="32"/>
  <c r="I21" i="32" s="1"/>
  <c r="AX21" i="35"/>
  <c r="A21" i="35" s="1"/>
  <c r="BJ21" i="35"/>
  <c r="M21" i="35" s="1"/>
  <c r="AN21" i="36"/>
  <c r="AN23" i="36" s="1"/>
  <c r="BH21" i="36"/>
  <c r="K21" i="36" s="1"/>
  <c r="AF39" i="36"/>
  <c r="AG39" i="38"/>
  <c r="AO40" i="43"/>
  <c r="BA21" i="46"/>
  <c r="D21" i="46" s="1"/>
  <c r="BI21" i="46"/>
  <c r="L21" i="46" s="1"/>
  <c r="AS21" i="47"/>
  <c r="AS23" i="47" s="1"/>
  <c r="AG21" i="49"/>
  <c r="AG23" i="49" s="1"/>
  <c r="AA10" i="49"/>
  <c r="S10" i="49" s="1"/>
  <c r="AF21" i="50"/>
  <c r="AJ21" i="50"/>
  <c r="AA19" i="50"/>
  <c r="S19" i="50" s="1"/>
  <c r="AA25" i="3"/>
  <c r="R25" i="3" s="1"/>
  <c r="AA24" i="3"/>
  <c r="R24" i="3" s="1"/>
  <c r="AJ21" i="3"/>
  <c r="AJ23" i="3" s="1"/>
  <c r="AL21" i="3"/>
  <c r="AA15" i="28"/>
  <c r="S15" i="28" s="1"/>
  <c r="AF21" i="29"/>
  <c r="AJ21" i="29"/>
  <c r="AT21" i="29"/>
  <c r="AT23" i="29" s="1"/>
  <c r="AD14" i="29"/>
  <c r="U14" i="29" s="1"/>
  <c r="AA17" i="29"/>
  <c r="S17" i="29" s="1"/>
  <c r="AA10" i="30"/>
  <c r="S10" i="30" s="1"/>
  <c r="AD11" i="30"/>
  <c r="U11" i="30" s="1"/>
  <c r="AF21" i="31"/>
  <c r="AD16" i="31"/>
  <c r="U16" i="31" s="1"/>
  <c r="AA17" i="31"/>
  <c r="S17" i="31" s="1"/>
  <c r="AD23" i="31"/>
  <c r="T23" i="31" s="1"/>
  <c r="AM21" i="32"/>
  <c r="AM23" i="32" s="1"/>
  <c r="AA14" i="32"/>
  <c r="S14" i="32" s="1"/>
  <c r="AD15" i="32"/>
  <c r="U15" i="32" s="1"/>
  <c r="AD17" i="32"/>
  <c r="U17" i="32" s="1"/>
  <c r="AA19" i="34"/>
  <c r="S19" i="34" s="1"/>
  <c r="AD24" i="34"/>
  <c r="T24" i="34" s="1"/>
  <c r="AD25" i="34"/>
  <c r="T25" i="34" s="1"/>
  <c r="AM21" i="35"/>
  <c r="AM23" i="35" s="1"/>
  <c r="AA17" i="36"/>
  <c r="S17" i="36" s="1"/>
  <c r="AA18" i="38"/>
  <c r="S18" i="38" s="1"/>
  <c r="AA16" i="39"/>
  <c r="S16" i="39" s="1"/>
  <c r="AF39" i="39"/>
  <c r="AA11" i="40"/>
  <c r="S11" i="40" s="1"/>
  <c r="AL21" i="40"/>
  <c r="AD13" i="40"/>
  <c r="U13" i="40" s="1"/>
  <c r="AZ21" i="40"/>
  <c r="C21" i="40" s="1"/>
  <c r="AD15" i="40"/>
  <c r="U15" i="40" s="1"/>
  <c r="AD16" i="40"/>
  <c r="U16" i="40" s="1"/>
  <c r="AA24" i="40"/>
  <c r="R24" i="40" s="1"/>
  <c r="AH21" i="41"/>
  <c r="AH23" i="41" s="1"/>
  <c r="AJ21" i="41"/>
  <c r="AL21" i="41"/>
  <c r="AT21" i="41"/>
  <c r="AT23" i="41" s="1"/>
  <c r="AD14" i="41"/>
  <c r="U14" i="41" s="1"/>
  <c r="BF21" i="41"/>
  <c r="I21" i="41" s="1"/>
  <c r="AD16" i="41"/>
  <c r="U16" i="41" s="1"/>
  <c r="AA17" i="41"/>
  <c r="S17" i="41" s="1"/>
  <c r="AG21" i="42"/>
  <c r="AG23" i="42" s="1"/>
  <c r="AD15" i="42"/>
  <c r="U15" i="42" s="1"/>
  <c r="AA18" i="42"/>
  <c r="S18" i="42" s="1"/>
  <c r="AD24" i="42"/>
  <c r="T24" i="42" s="1"/>
  <c r="AD25" i="42"/>
  <c r="T25" i="42" s="1"/>
  <c r="AA14" i="43"/>
  <c r="S14" i="43" s="1"/>
  <c r="AA15" i="44"/>
  <c r="S15" i="44" s="1"/>
  <c r="AD13" i="45"/>
  <c r="U13" i="45" s="1"/>
  <c r="AA25" i="46"/>
  <c r="R25" i="46" s="1"/>
  <c r="AA10" i="48"/>
  <c r="S10" i="48" s="1"/>
  <c r="AA12" i="48"/>
  <c r="S12" i="48" s="1"/>
  <c r="AD13" i="48"/>
  <c r="U13" i="48" s="1"/>
  <c r="AD19" i="48"/>
  <c r="U19" i="48" s="1"/>
  <c r="AD25" i="48"/>
  <c r="T25" i="48" s="1"/>
  <c r="AL21" i="49"/>
  <c r="AD15" i="49"/>
  <c r="U15" i="49" s="1"/>
  <c r="AA18" i="49"/>
  <c r="S18" i="49" s="1"/>
  <c r="AC21" i="50"/>
  <c r="AQ21" i="50"/>
  <c r="AA10" i="50"/>
  <c r="S10" i="50" s="1"/>
  <c r="AD19" i="50"/>
  <c r="U19" i="50" s="1"/>
  <c r="AD15" i="51"/>
  <c r="U15" i="51" s="1"/>
  <c r="BP21" i="3"/>
  <c r="AI21" i="28"/>
  <c r="AI23" i="28" s="1"/>
  <c r="BD21" i="28"/>
  <c r="G21" i="28" s="1"/>
  <c r="AA14" i="28"/>
  <c r="S14" i="28" s="1"/>
  <c r="AD15" i="28"/>
  <c r="U15" i="28" s="1"/>
  <c r="AA18" i="28"/>
  <c r="S18" i="28" s="1"/>
  <c r="AD11" i="29"/>
  <c r="U11" i="29" s="1"/>
  <c r="AD13" i="29"/>
  <c r="U13" i="29" s="1"/>
  <c r="AA16" i="29"/>
  <c r="S16" i="29" s="1"/>
  <c r="AK21" i="30"/>
  <c r="AO21" i="30"/>
  <c r="AA10" i="33"/>
  <c r="S10" i="33" s="1"/>
  <c r="AD24" i="33"/>
  <c r="T24" i="33" s="1"/>
  <c r="AD25" i="33"/>
  <c r="T25" i="33" s="1"/>
  <c r="AD10" i="34"/>
  <c r="U10" i="34" s="1"/>
  <c r="AA11" i="34"/>
  <c r="S11" i="34" s="1"/>
  <c r="AD14" i="34"/>
  <c r="U14" i="34" s="1"/>
  <c r="AA17" i="34"/>
  <c r="S17" i="34" s="1"/>
  <c r="AD19" i="34"/>
  <c r="U19" i="34" s="1"/>
  <c r="AJ21" i="35"/>
  <c r="AD17" i="35"/>
  <c r="U17" i="35" s="1"/>
  <c r="AD15" i="36"/>
  <c r="U15" i="36" s="1"/>
  <c r="AD24" i="36"/>
  <c r="T24" i="36" s="1"/>
  <c r="AD25" i="36"/>
  <c r="T25" i="36" s="1"/>
  <c r="AD17" i="37"/>
  <c r="U17" i="37" s="1"/>
  <c r="AD19" i="37"/>
  <c r="U19" i="37" s="1"/>
  <c r="AA25" i="37"/>
  <c r="R25" i="37" s="1"/>
  <c r="AD16" i="38"/>
  <c r="U16" i="38" s="1"/>
  <c r="AA24" i="38"/>
  <c r="R24" i="38" s="1"/>
  <c r="AA15" i="39"/>
  <c r="S15" i="39" s="1"/>
  <c r="AD19" i="39"/>
  <c r="U19" i="39" s="1"/>
  <c r="AA24" i="39"/>
  <c r="R24" i="39" s="1"/>
  <c r="BK21" i="41"/>
  <c r="N21" i="41" s="1"/>
  <c r="AA10" i="42"/>
  <c r="S10" i="42" s="1"/>
  <c r="AD11" i="42"/>
  <c r="U11" i="42" s="1"/>
  <c r="AA15" i="42"/>
  <c r="S15" i="42" s="1"/>
  <c r="AD23" i="43"/>
  <c r="T23" i="43" s="1"/>
  <c r="AD24" i="43"/>
  <c r="T24" i="43" s="1"/>
  <c r="AD25" i="43"/>
  <c r="T25" i="43" s="1"/>
  <c r="AK21" i="44"/>
  <c r="AA14" i="44"/>
  <c r="S14" i="44" s="1"/>
  <c r="AD15" i="44"/>
  <c r="U15" i="44" s="1"/>
  <c r="AA9" i="45"/>
  <c r="S9" i="45" s="1"/>
  <c r="AD24" i="45"/>
  <c r="T24" i="45" s="1"/>
  <c r="AD25" i="45"/>
  <c r="T25" i="45" s="1"/>
  <c r="AA14" i="46"/>
  <c r="S14" i="46" s="1"/>
  <c r="AA19" i="46"/>
  <c r="S19" i="46" s="1"/>
  <c r="AD24" i="46"/>
  <c r="T24" i="46" s="1"/>
  <c r="AA14" i="47"/>
  <c r="S14" i="47" s="1"/>
  <c r="AD16" i="47"/>
  <c r="U16" i="47" s="1"/>
  <c r="AA17" i="47"/>
  <c r="S17" i="47" s="1"/>
  <c r="AA24" i="47"/>
  <c r="R24" i="47" s="1"/>
  <c r="AH21" i="48"/>
  <c r="AH23" i="48" s="1"/>
  <c r="AL21" i="48"/>
  <c r="BC21" i="48"/>
  <c r="F21" i="48" s="1"/>
  <c r="AD9" i="31"/>
  <c r="U9" i="31" s="1"/>
  <c r="AA9" i="31"/>
  <c r="S9" i="31" s="1"/>
  <c r="Z21" i="31"/>
  <c r="AC27" i="1"/>
  <c r="AD23" i="3"/>
  <c r="T23" i="3" s="1"/>
  <c r="AJ21" i="32"/>
  <c r="Z27" i="36"/>
  <c r="AA23" i="36"/>
  <c r="R23" i="36" s="1"/>
  <c r="AC21" i="44"/>
  <c r="BQ21" i="44"/>
  <c r="AN21" i="1"/>
  <c r="AN23" i="1" s="1"/>
  <c r="AA19" i="3"/>
  <c r="S19" i="3" s="1"/>
  <c r="AA15" i="3"/>
  <c r="S15" i="3" s="1"/>
  <c r="AA11" i="3"/>
  <c r="S11" i="3" s="1"/>
  <c r="AN21" i="28"/>
  <c r="AN23" i="28" s="1"/>
  <c r="AG21" i="34"/>
  <c r="AG23" i="34" s="1"/>
  <c r="AK21" i="28"/>
  <c r="AZ21" i="39"/>
  <c r="C21" i="39" s="1"/>
  <c r="BH21" i="39"/>
  <c r="K21" i="39" s="1"/>
  <c r="AD11" i="40"/>
  <c r="U11" i="40" s="1"/>
  <c r="AC21" i="40"/>
  <c r="AA17" i="1"/>
  <c r="S17" i="1" s="1"/>
  <c r="AA13" i="1"/>
  <c r="S13" i="1" s="1"/>
  <c r="AA14" i="3"/>
  <c r="S14" i="3" s="1"/>
  <c r="AD25" i="3"/>
  <c r="T25" i="3" s="1"/>
  <c r="AF21" i="3"/>
  <c r="AK21" i="3"/>
  <c r="AC21" i="28"/>
  <c r="AS21" i="28"/>
  <c r="AS23" i="28" s="1"/>
  <c r="BB21" i="28"/>
  <c r="E21" i="28" s="1"/>
  <c r="BH21" i="28"/>
  <c r="K21" i="28" s="1"/>
  <c r="AA24" i="28"/>
  <c r="R24" i="28" s="1"/>
  <c r="AA12" i="29"/>
  <c r="S12" i="29" s="1"/>
  <c r="AD25" i="29"/>
  <c r="T25" i="29" s="1"/>
  <c r="AO40" i="29"/>
  <c r="BF21" i="30"/>
  <c r="I21" i="30" s="1"/>
  <c r="AN21" i="31"/>
  <c r="AN23" i="31" s="1"/>
  <c r="BE21" i="31"/>
  <c r="H21" i="31" s="1"/>
  <c r="BI21" i="31"/>
  <c r="L21" i="31" s="1"/>
  <c r="BQ21" i="31"/>
  <c r="Z21" i="32"/>
  <c r="AH21" i="32"/>
  <c r="AF21" i="33"/>
  <c r="AJ21" i="33"/>
  <c r="AA15" i="33"/>
  <c r="S15" i="33" s="1"/>
  <c r="AA19" i="33"/>
  <c r="S19" i="33" s="1"/>
  <c r="AO40" i="33"/>
  <c r="AY21" i="34"/>
  <c r="B21" i="34" s="1"/>
  <c r="BG21" i="34"/>
  <c r="J21" i="34" s="1"/>
  <c r="AN21" i="35"/>
  <c r="AN23" i="35" s="1"/>
  <c r="BG21" i="35"/>
  <c r="J21" i="35" s="1"/>
  <c r="AO21" i="35"/>
  <c r="AQ21" i="36"/>
  <c r="AL21" i="37"/>
  <c r="AR21" i="38"/>
  <c r="BA21" i="38"/>
  <c r="D21" i="38" s="1"/>
  <c r="BI21" i="38"/>
  <c r="L21" i="38" s="1"/>
  <c r="BQ21" i="38"/>
  <c r="BH21" i="40"/>
  <c r="K21" i="40" s="1"/>
  <c r="BP21" i="40"/>
  <c r="AA10" i="40"/>
  <c r="S10" i="40" s="1"/>
  <c r="BB21" i="41"/>
  <c r="E21" i="41" s="1"/>
  <c r="AA24" i="41"/>
  <c r="R24" i="41" s="1"/>
  <c r="AA25" i="41"/>
  <c r="R25" i="41" s="1"/>
  <c r="AG39" i="41"/>
  <c r="AG39" i="43"/>
  <c r="BD21" i="44"/>
  <c r="G21" i="44" s="1"/>
  <c r="AC21" i="46"/>
  <c r="AI21" i="46"/>
  <c r="AM21" i="46"/>
  <c r="AM23" i="46" s="1"/>
  <c r="AQ21" i="46"/>
  <c r="AA24" i="46"/>
  <c r="R24" i="46" s="1"/>
  <c r="AQ21" i="48"/>
  <c r="AA23" i="49"/>
  <c r="R23" i="49" s="1"/>
  <c r="AD15" i="50"/>
  <c r="U15" i="50" s="1"/>
  <c r="AG39" i="3"/>
  <c r="AA9" i="28"/>
  <c r="S9" i="28" s="1"/>
  <c r="AP21" i="28"/>
  <c r="BJ21" i="28"/>
  <c r="M21" i="28" s="1"/>
  <c r="AD11" i="28"/>
  <c r="U11" i="28" s="1"/>
  <c r="AA12" i="28"/>
  <c r="S12" i="28" s="1"/>
  <c r="AD19" i="28"/>
  <c r="U19" i="28" s="1"/>
  <c r="AD24" i="28"/>
  <c r="T24" i="28" s="1"/>
  <c r="BA21" i="29"/>
  <c r="D21" i="29" s="1"/>
  <c r="BE21" i="29"/>
  <c r="H21" i="29" s="1"/>
  <c r="AD10" i="29"/>
  <c r="U10" i="29" s="1"/>
  <c r="AQ21" i="29"/>
  <c r="AQ23" i="29" s="1"/>
  <c r="BB21" i="29"/>
  <c r="E21" i="29" s="1"/>
  <c r="BF21" i="29"/>
  <c r="I21" i="29" s="1"/>
  <c r="AD12" i="29"/>
  <c r="U12" i="29" s="1"/>
  <c r="AD17" i="29"/>
  <c r="U17" i="29" s="1"/>
  <c r="AG39" i="29"/>
  <c r="AJ21" i="30"/>
  <c r="BC21" i="30"/>
  <c r="F21" i="30" s="1"/>
  <c r="BK21" i="30"/>
  <c r="N21" i="30" s="1"/>
  <c r="AF21" i="30"/>
  <c r="AA16" i="30"/>
  <c r="S16" i="30" s="1"/>
  <c r="AD17" i="30"/>
  <c r="U17" i="30" s="1"/>
  <c r="BB21" i="31"/>
  <c r="E21" i="31" s="1"/>
  <c r="BJ21" i="31"/>
  <c r="M21" i="31" s="1"/>
  <c r="AD13" i="31"/>
  <c r="U13" i="31" s="1"/>
  <c r="AA14" i="31"/>
  <c r="S14" i="31" s="1"/>
  <c r="AD15" i="31"/>
  <c r="U15" i="31" s="1"/>
  <c r="AA16" i="31"/>
  <c r="S16" i="31" s="1"/>
  <c r="AA19" i="31"/>
  <c r="S19" i="31" s="1"/>
  <c r="AD25" i="31"/>
  <c r="T25" i="31" s="1"/>
  <c r="AO40" i="31"/>
  <c r="AD12" i="32"/>
  <c r="U12" i="32" s="1"/>
  <c r="AA13" i="32"/>
  <c r="S13" i="32" s="1"/>
  <c r="AD14" i="32"/>
  <c r="U14" i="32" s="1"/>
  <c r="AD16" i="32"/>
  <c r="U16" i="32" s="1"/>
  <c r="AA17" i="32"/>
  <c r="S17" i="32" s="1"/>
  <c r="AD18" i="32"/>
  <c r="U18" i="32" s="1"/>
  <c r="AA19" i="32"/>
  <c r="S19" i="32" s="1"/>
  <c r="BI21" i="33"/>
  <c r="L21" i="33" s="1"/>
  <c r="AU21" i="33"/>
  <c r="AZ21" i="33"/>
  <c r="C21" i="33" s="1"/>
  <c r="BD21" i="33"/>
  <c r="G21" i="33" s="1"/>
  <c r="BH21" i="33"/>
  <c r="K21" i="33" s="1"/>
  <c r="AA11" i="33"/>
  <c r="S11" i="33" s="1"/>
  <c r="AD15" i="33"/>
  <c r="U15" i="33" s="1"/>
  <c r="BA21" i="33"/>
  <c r="D21" i="33" s="1"/>
  <c r="AA23" i="33"/>
  <c r="R23" i="33" s="1"/>
  <c r="AA24" i="33"/>
  <c r="R24" i="33" s="1"/>
  <c r="AA25" i="33"/>
  <c r="R25" i="33" s="1"/>
  <c r="AG39" i="33"/>
  <c r="AQ21" i="34"/>
  <c r="AZ21" i="34"/>
  <c r="C21" i="34" s="1"/>
  <c r="BD21" i="34"/>
  <c r="G21" i="34" s="1"/>
  <c r="BP21" i="34"/>
  <c r="AD12" i="34"/>
  <c r="U12" i="34" s="1"/>
  <c r="AA13" i="34"/>
  <c r="S13" i="34" s="1"/>
  <c r="AA16" i="34"/>
  <c r="S16" i="34" s="1"/>
  <c r="AA18" i="34"/>
  <c r="S18" i="34" s="1"/>
  <c r="BP21" i="35"/>
  <c r="AA11" i="35"/>
  <c r="S11" i="35" s="1"/>
  <c r="AF21" i="35"/>
  <c r="AA23" i="35"/>
  <c r="R23" i="35" s="1"/>
  <c r="AD11" i="36"/>
  <c r="U11" i="36" s="1"/>
  <c r="AD18" i="36"/>
  <c r="U18" i="36" s="1"/>
  <c r="Z21" i="37"/>
  <c r="AF21" i="37"/>
  <c r="AD11" i="37"/>
  <c r="U11" i="37" s="1"/>
  <c r="AA12" i="37"/>
  <c r="S12" i="37" s="1"/>
  <c r="AA17" i="37"/>
  <c r="S17" i="37" s="1"/>
  <c r="AA18" i="37"/>
  <c r="S18" i="37" s="1"/>
  <c r="AA24" i="37"/>
  <c r="R24" i="37" s="1"/>
  <c r="AL21" i="38"/>
  <c r="AD11" i="38"/>
  <c r="U11" i="38" s="1"/>
  <c r="AD13" i="38"/>
  <c r="U13" i="38" s="1"/>
  <c r="AD14" i="38"/>
  <c r="U14" i="38" s="1"/>
  <c r="AA19" i="38"/>
  <c r="S19" i="38" s="1"/>
  <c r="AC27" i="38"/>
  <c r="AD24" i="38"/>
  <c r="T24" i="38" s="1"/>
  <c r="AL21" i="39"/>
  <c r="AS21" i="39"/>
  <c r="AS23" i="39" s="1"/>
  <c r="AD10" i="39"/>
  <c r="U10" i="39" s="1"/>
  <c r="AD15" i="39"/>
  <c r="U15" i="39" s="1"/>
  <c r="AA19" i="39"/>
  <c r="S19" i="39" s="1"/>
  <c r="AF21" i="41"/>
  <c r="AY21" i="41"/>
  <c r="B21" i="41" s="1"/>
  <c r="BJ21" i="41"/>
  <c r="M21" i="41" s="1"/>
  <c r="AI21" i="41"/>
  <c r="AZ21" i="41"/>
  <c r="C21" i="41" s="1"/>
  <c r="BD21" i="41"/>
  <c r="G21" i="41" s="1"/>
  <c r="BB21" i="42"/>
  <c r="E21" i="42" s="1"/>
  <c r="BF21" i="42"/>
  <c r="I21" i="42" s="1"/>
  <c r="BJ21" i="42"/>
  <c r="M21" i="42" s="1"/>
  <c r="AN21" i="44"/>
  <c r="AN23" i="44" s="1"/>
  <c r="AR21" i="44"/>
  <c r="AV21" i="44"/>
  <c r="AD17" i="44"/>
  <c r="U17" i="44" s="1"/>
  <c r="AF21" i="46"/>
  <c r="AJ21" i="46"/>
  <c r="AF39" i="46"/>
  <c r="AO40" i="46"/>
  <c r="AI21" i="47"/>
  <c r="AQ21" i="47"/>
  <c r="AO40" i="47"/>
  <c r="AF21" i="48"/>
  <c r="Z21" i="48"/>
  <c r="AD11" i="50"/>
  <c r="U11" i="50" s="1"/>
  <c r="AD18" i="50"/>
  <c r="U18" i="50" s="1"/>
  <c r="AF39" i="3"/>
  <c r="AQ21" i="1"/>
  <c r="AU21" i="28"/>
  <c r="AZ21" i="28"/>
  <c r="C21" i="28" s="1"/>
  <c r="AD18" i="28"/>
  <c r="U18" i="28" s="1"/>
  <c r="BJ21" i="29"/>
  <c r="M21" i="29" s="1"/>
  <c r="AA10" i="29"/>
  <c r="S10" i="29" s="1"/>
  <c r="AA14" i="29"/>
  <c r="S14" i="29" s="1"/>
  <c r="AD15" i="29"/>
  <c r="U15" i="29" s="1"/>
  <c r="AD16" i="29"/>
  <c r="U16" i="29" s="1"/>
  <c r="AR21" i="30"/>
  <c r="AA11" i="30"/>
  <c r="S11" i="30" s="1"/>
  <c r="AD14" i="30"/>
  <c r="U14" i="30" s="1"/>
  <c r="AL21" i="31"/>
  <c r="AY21" i="31"/>
  <c r="B21" i="31" s="1"/>
  <c r="AA11" i="31"/>
  <c r="S11" i="31" s="1"/>
  <c r="AD12" i="31"/>
  <c r="U12" i="31" s="1"/>
  <c r="AD19" i="31"/>
  <c r="U19" i="31" s="1"/>
  <c r="AG39" i="31"/>
  <c r="AF21" i="32"/>
  <c r="AD11" i="32"/>
  <c r="U11" i="32" s="1"/>
  <c r="AA12" i="32"/>
  <c r="S12" i="32" s="1"/>
  <c r="AD13" i="32"/>
  <c r="U13" i="32" s="1"/>
  <c r="AA23" i="32"/>
  <c r="R23" i="32" s="1"/>
  <c r="AR21" i="34"/>
  <c r="AD13" i="34"/>
  <c r="U13" i="34" s="1"/>
  <c r="AA15" i="34"/>
  <c r="S15" i="34" s="1"/>
  <c r="AL21" i="35"/>
  <c r="AT21" i="35"/>
  <c r="AT23" i="35" s="1"/>
  <c r="AY21" i="35"/>
  <c r="B21" i="35" s="1"/>
  <c r="BC21" i="35"/>
  <c r="F21" i="35" s="1"/>
  <c r="BK21" i="35"/>
  <c r="N21" i="35" s="1"/>
  <c r="AA14" i="35"/>
  <c r="S14" i="35" s="1"/>
  <c r="AD10" i="36"/>
  <c r="U10" i="36" s="1"/>
  <c r="AA18" i="36"/>
  <c r="S18" i="36" s="1"/>
  <c r="AO21" i="37"/>
  <c r="AD18" i="37"/>
  <c r="U18" i="37" s="1"/>
  <c r="AM21" i="38"/>
  <c r="AM23" i="38" s="1"/>
  <c r="AG21" i="38"/>
  <c r="AD12" i="38"/>
  <c r="U12" i="38" s="1"/>
  <c r="AD17" i="38"/>
  <c r="U17" i="38" s="1"/>
  <c r="AC21" i="39"/>
  <c r="AY21" i="39"/>
  <c r="B21" i="39" s="1"/>
  <c r="BC21" i="39"/>
  <c r="F21" i="39" s="1"/>
  <c r="BG21" i="39"/>
  <c r="J21" i="39" s="1"/>
  <c r="BK21" i="39"/>
  <c r="N21" i="39" s="1"/>
  <c r="AA12" i="39"/>
  <c r="S12" i="39" s="1"/>
  <c r="AM21" i="40"/>
  <c r="AM23" i="40" s="1"/>
  <c r="AG21" i="44"/>
  <c r="AG23" i="44" s="1"/>
  <c r="AS21" i="44"/>
  <c r="AS23" i="44" s="1"/>
  <c r="BP21" i="46"/>
  <c r="AX21" i="48"/>
  <c r="A21" i="48" s="1"/>
  <c r="BF21" i="48"/>
  <c r="I21" i="48" s="1"/>
  <c r="AL21" i="50"/>
  <c r="BG21" i="50"/>
  <c r="J21" i="50" s="1"/>
  <c r="AJ21" i="51"/>
  <c r="AA15" i="51"/>
  <c r="S15" i="51" s="1"/>
  <c r="AO40" i="38"/>
  <c r="AV21" i="39"/>
  <c r="O21" i="39" s="1"/>
  <c r="BE21" i="39"/>
  <c r="H21" i="39" s="1"/>
  <c r="BQ21" i="39"/>
  <c r="AK21" i="39"/>
  <c r="AA18" i="39"/>
  <c r="S18" i="39" s="1"/>
  <c r="AS21" i="40"/>
  <c r="AS23" i="40" s="1"/>
  <c r="AA14" i="40"/>
  <c r="S14" i="40" s="1"/>
  <c r="AA18" i="40"/>
  <c r="S18" i="40" s="1"/>
  <c r="AD19" i="40"/>
  <c r="U19" i="40" s="1"/>
  <c r="AA25" i="40"/>
  <c r="R25" i="40" s="1"/>
  <c r="AF39" i="40"/>
  <c r="AO40" i="40"/>
  <c r="AX21" i="41"/>
  <c r="A21" i="41" s="1"/>
  <c r="AA12" i="41"/>
  <c r="S12" i="41" s="1"/>
  <c r="AD13" i="41"/>
  <c r="U13" i="41" s="1"/>
  <c r="AA16" i="41"/>
  <c r="S16" i="41" s="1"/>
  <c r="AD17" i="41"/>
  <c r="U17" i="41" s="1"/>
  <c r="AL21" i="42"/>
  <c r="AT21" i="42"/>
  <c r="AT23" i="42" s="1"/>
  <c r="AD10" i="42"/>
  <c r="U10" i="42" s="1"/>
  <c r="AD13" i="42"/>
  <c r="U13" i="42" s="1"/>
  <c r="AA16" i="42"/>
  <c r="S16" i="42" s="1"/>
  <c r="AD19" i="42"/>
  <c r="U19" i="42" s="1"/>
  <c r="BA21" i="43"/>
  <c r="D21" i="43" s="1"/>
  <c r="AD10" i="43"/>
  <c r="U10" i="43" s="1"/>
  <c r="AA19" i="43"/>
  <c r="S19" i="43" s="1"/>
  <c r="AI21" i="44"/>
  <c r="AM21" i="44"/>
  <c r="AM23" i="44" s="1"/>
  <c r="AP21" i="44"/>
  <c r="BI21" i="44"/>
  <c r="L21" i="44" s="1"/>
  <c r="AD13" i="44"/>
  <c r="U13" i="44" s="1"/>
  <c r="AD24" i="44"/>
  <c r="T24" i="44" s="1"/>
  <c r="AD16" i="45"/>
  <c r="U16" i="45" s="1"/>
  <c r="AA19" i="45"/>
  <c r="S19" i="45" s="1"/>
  <c r="AS21" i="46"/>
  <c r="AS23" i="46" s="1"/>
  <c r="AA11" i="46"/>
  <c r="S11" i="46" s="1"/>
  <c r="AA16" i="46"/>
  <c r="S16" i="46" s="1"/>
  <c r="BP21" i="47"/>
  <c r="AA25" i="47"/>
  <c r="R25" i="47" s="1"/>
  <c r="AJ21" i="48"/>
  <c r="AD15" i="48"/>
  <c r="U15" i="48" s="1"/>
  <c r="AA24" i="48"/>
  <c r="R24" i="48" s="1"/>
  <c r="AA9" i="49"/>
  <c r="S9" i="49" s="1"/>
  <c r="AQ21" i="49"/>
  <c r="BP21" i="49"/>
  <c r="AD18" i="49"/>
  <c r="U18" i="49" s="1"/>
  <c r="AA25" i="49"/>
  <c r="R25" i="49" s="1"/>
  <c r="AR21" i="50"/>
  <c r="AV21" i="50"/>
  <c r="O21" i="50" s="1"/>
  <c r="BI21" i="50"/>
  <c r="L21" i="50" s="1"/>
  <c r="AD13" i="50"/>
  <c r="U13" i="50" s="1"/>
  <c r="AA16" i="50"/>
  <c r="S16" i="50" s="1"/>
  <c r="AD17" i="50"/>
  <c r="U17" i="50" s="1"/>
  <c r="AA18" i="50"/>
  <c r="S18" i="50" s="1"/>
  <c r="AF39" i="50"/>
  <c r="AL21" i="51"/>
  <c r="AA14" i="51"/>
  <c r="S14" i="51" s="1"/>
  <c r="AD16" i="51"/>
  <c r="U16" i="51" s="1"/>
  <c r="AA25" i="51"/>
  <c r="R25" i="51" s="1"/>
  <c r="AA9" i="42"/>
  <c r="S9" i="42" s="1"/>
  <c r="AD16" i="42"/>
  <c r="U16" i="42" s="1"/>
  <c r="AD18" i="42"/>
  <c r="U18" i="42" s="1"/>
  <c r="AD23" i="42"/>
  <c r="T23" i="42" s="1"/>
  <c r="AK21" i="43"/>
  <c r="AS21" i="43"/>
  <c r="AS23" i="43" s="1"/>
  <c r="AX21" i="43"/>
  <c r="A21" i="43" s="1"/>
  <c r="AD11" i="43"/>
  <c r="U11" i="43" s="1"/>
  <c r="AA16" i="43"/>
  <c r="S16" i="43" s="1"/>
  <c r="Z21" i="44"/>
  <c r="AB22" i="44" s="1"/>
  <c r="AQ21" i="44"/>
  <c r="AU21" i="44"/>
  <c r="AZ21" i="44"/>
  <c r="C21" i="44" s="1"/>
  <c r="AA16" i="44"/>
  <c r="S16" i="44" s="1"/>
  <c r="AA17" i="44"/>
  <c r="S17" i="44" s="1"/>
  <c r="AD19" i="44"/>
  <c r="U19" i="44" s="1"/>
  <c r="AA23" i="44"/>
  <c r="R23" i="44" s="1"/>
  <c r="AA10" i="45"/>
  <c r="S10" i="45" s="1"/>
  <c r="AA13" i="45"/>
  <c r="S13" i="45" s="1"/>
  <c r="AA14" i="45"/>
  <c r="S14" i="45" s="1"/>
  <c r="AD15" i="45"/>
  <c r="U15" i="45" s="1"/>
  <c r="AA16" i="45"/>
  <c r="S16" i="45" s="1"/>
  <c r="AA25" i="45"/>
  <c r="R25" i="45" s="1"/>
  <c r="AL21" i="46"/>
  <c r="AT21" i="46"/>
  <c r="AT23" i="46" s="1"/>
  <c r="BB21" i="46"/>
  <c r="E21" i="46" s="1"/>
  <c r="AA13" i="46"/>
  <c r="S13" i="46" s="1"/>
  <c r="AA15" i="46"/>
  <c r="S15" i="46" s="1"/>
  <c r="AD16" i="46"/>
  <c r="U16" i="46" s="1"/>
  <c r="AD17" i="46"/>
  <c r="U17" i="46" s="1"/>
  <c r="Z27" i="46"/>
  <c r="AB29" i="46" s="1"/>
  <c r="Q27" i="46" s="1"/>
  <c r="AK21" i="47"/>
  <c r="AD10" i="47"/>
  <c r="U10" i="47" s="1"/>
  <c r="AD18" i="47"/>
  <c r="U18" i="47" s="1"/>
  <c r="AD19" i="47"/>
  <c r="U19" i="47" s="1"/>
  <c r="AK21" i="48"/>
  <c r="AD14" i="48"/>
  <c r="U14" i="48" s="1"/>
  <c r="AA18" i="48"/>
  <c r="S18" i="48" s="1"/>
  <c r="AA19" i="48"/>
  <c r="S19" i="48" s="1"/>
  <c r="AG39" i="48"/>
  <c r="AO40" i="48"/>
  <c r="AN21" i="49"/>
  <c r="AN23" i="49" s="1"/>
  <c r="AF21" i="49"/>
  <c r="AR21" i="49"/>
  <c r="BQ21" i="49"/>
  <c r="AA17" i="50"/>
  <c r="S17" i="50" s="1"/>
  <c r="AF21" i="51"/>
  <c r="AQ21" i="51"/>
  <c r="AD11" i="51"/>
  <c r="U11" i="51" s="1"/>
  <c r="AA16" i="51"/>
  <c r="S16" i="51" s="1"/>
  <c r="AA17" i="51"/>
  <c r="S17" i="51" s="1"/>
  <c r="AD17" i="1"/>
  <c r="U17" i="1" s="1"/>
  <c r="AD23" i="1"/>
  <c r="T23" i="1" s="1"/>
  <c r="AD12" i="3"/>
  <c r="U12" i="3" s="1"/>
  <c r="AV21" i="3"/>
  <c r="O21" i="3" s="1"/>
  <c r="AX21" i="3"/>
  <c r="A21" i="3" s="1"/>
  <c r="AZ21" i="3"/>
  <c r="C21" i="3" s="1"/>
  <c r="BA21" i="3"/>
  <c r="D21" i="3" s="1"/>
  <c r="BE21" i="3"/>
  <c r="H21" i="3" s="1"/>
  <c r="BH21" i="3"/>
  <c r="K21" i="3" s="1"/>
  <c r="BI21" i="3"/>
  <c r="L21" i="3" s="1"/>
  <c r="AS21" i="3"/>
  <c r="AS23" i="3" s="1"/>
  <c r="AM21" i="3"/>
  <c r="AM23" i="3" s="1"/>
  <c r="BQ21" i="3"/>
  <c r="AP21" i="3"/>
  <c r="AQ21" i="3"/>
  <c r="AQ23" i="3" s="1"/>
  <c r="AF21" i="1"/>
  <c r="AJ21" i="1"/>
  <c r="BI21" i="28"/>
  <c r="L21" i="28" s="1"/>
  <c r="AY21" i="28"/>
  <c r="B21" i="28" s="1"/>
  <c r="BC21" i="28"/>
  <c r="F21" i="28" s="1"/>
  <c r="BG21" i="28"/>
  <c r="J21" i="28" s="1"/>
  <c r="BK21" i="28"/>
  <c r="N21" i="28" s="1"/>
  <c r="AA16" i="28"/>
  <c r="S16" i="28" s="1"/>
  <c r="AD17" i="28"/>
  <c r="U17" i="28" s="1"/>
  <c r="AA19" i="28"/>
  <c r="S19" i="28" s="1"/>
  <c r="AC27" i="28"/>
  <c r="AD25" i="28"/>
  <c r="T25" i="28" s="1"/>
  <c r="AS21" i="29"/>
  <c r="AS23" i="29" s="1"/>
  <c r="AV21" i="29"/>
  <c r="AZ21" i="29"/>
  <c r="C21" i="29" s="1"/>
  <c r="AH21" i="29"/>
  <c r="AA15" i="29"/>
  <c r="S15" i="29" s="1"/>
  <c r="AO21" i="29"/>
  <c r="AA18" i="29"/>
  <c r="S18" i="29" s="1"/>
  <c r="AD19" i="29"/>
  <c r="U19" i="29" s="1"/>
  <c r="AD24" i="29"/>
  <c r="T24" i="29" s="1"/>
  <c r="AG21" i="30"/>
  <c r="AD10" i="30"/>
  <c r="U10" i="30" s="1"/>
  <c r="AQ21" i="30"/>
  <c r="AQ23" i="30" s="1"/>
  <c r="AM21" i="1"/>
  <c r="AM23" i="1" s="1"/>
  <c r="BC21" i="3"/>
  <c r="F21" i="3" s="1"/>
  <c r="BF21" i="3"/>
  <c r="I21" i="3" s="1"/>
  <c r="BK21" i="3"/>
  <c r="N21" i="3" s="1"/>
  <c r="AT21" i="3"/>
  <c r="AT23" i="3" s="1"/>
  <c r="AH21" i="3"/>
  <c r="AH23" i="3" s="1"/>
  <c r="G4" i="44"/>
  <c r="G4" i="45"/>
  <c r="AH21" i="30"/>
  <c r="AH23" i="30" s="1"/>
  <c r="AD16" i="1"/>
  <c r="U16" i="1" s="1"/>
  <c r="AD12" i="1"/>
  <c r="U12" i="1" s="1"/>
  <c r="BB21" i="3"/>
  <c r="E21" i="3" s="1"/>
  <c r="AD19" i="3"/>
  <c r="U19" i="3" s="1"/>
  <c r="AD15" i="3"/>
  <c r="U15" i="3" s="1"/>
  <c r="AD11" i="3"/>
  <c r="U11" i="3" s="1"/>
  <c r="AN21" i="3"/>
  <c r="AN23" i="3" s="1"/>
  <c r="AC27" i="3"/>
  <c r="AB29" i="3" s="1"/>
  <c r="Q27" i="3" s="1"/>
  <c r="AG21" i="1"/>
  <c r="AP21" i="1"/>
  <c r="AL21" i="1"/>
  <c r="V42" i="1" s="1"/>
  <c r="W42" i="1" s="1"/>
  <c r="P42" i="3" s="1"/>
  <c r="AL21" i="28"/>
  <c r="AQ21" i="28"/>
  <c r="AD10" i="28"/>
  <c r="U10" i="28" s="1"/>
  <c r="BQ21" i="28"/>
  <c r="AM21" i="28"/>
  <c r="AM23" i="28" s="1"/>
  <c r="AG21" i="29"/>
  <c r="BH21" i="29"/>
  <c r="K21" i="29" s="1"/>
  <c r="AD13" i="1"/>
  <c r="U13" i="1" s="1"/>
  <c r="AD24" i="1"/>
  <c r="T24" i="1" s="1"/>
  <c r="AG21" i="3"/>
  <c r="Z27" i="3"/>
  <c r="AO40" i="3"/>
  <c r="BP21" i="1"/>
  <c r="AK21" i="1"/>
  <c r="AJ21" i="28"/>
  <c r="BE21" i="28"/>
  <c r="H21" i="28" s="1"/>
  <c r="BP21" i="28"/>
  <c r="AA10" i="28"/>
  <c r="S10" i="28" s="1"/>
  <c r="AG21" i="28"/>
  <c r="AD13" i="28"/>
  <c r="U13" i="28" s="1"/>
  <c r="AA17" i="28"/>
  <c r="S17" i="28" s="1"/>
  <c r="AK21" i="29"/>
  <c r="AN21" i="29"/>
  <c r="AN23" i="29" s="1"/>
  <c r="AR21" i="29"/>
  <c r="BI21" i="29"/>
  <c r="L21" i="29" s="1"/>
  <c r="AA11" i="29"/>
  <c r="S11" i="29" s="1"/>
  <c r="AA19" i="29"/>
  <c r="S19" i="29" s="1"/>
  <c r="AC27" i="29"/>
  <c r="BB21" i="30"/>
  <c r="E21" i="30" s="1"/>
  <c r="BJ21" i="30"/>
  <c r="M21" i="30" s="1"/>
  <c r="AF39" i="30"/>
  <c r="AS21" i="31"/>
  <c r="AS23" i="31" s="1"/>
  <c r="AA12" i="31"/>
  <c r="S12" i="31" s="1"/>
  <c r="AA13" i="31"/>
  <c r="S13" i="31" s="1"/>
  <c r="BH21" i="32"/>
  <c r="K21" i="32" s="1"/>
  <c r="AL21" i="32"/>
  <c r="AT21" i="32"/>
  <c r="AT23" i="32" s="1"/>
  <c r="AA18" i="32"/>
  <c r="S18" i="32" s="1"/>
  <c r="AD19" i="32"/>
  <c r="U19" i="32" s="1"/>
  <c r="AA24" i="32"/>
  <c r="R24" i="32" s="1"/>
  <c r="AA25" i="32"/>
  <c r="R25" i="32" s="1"/>
  <c r="AG39" i="32"/>
  <c r="AH21" i="33"/>
  <c r="AH23" i="33" s="1"/>
  <c r="AD13" i="33"/>
  <c r="U13" i="33" s="1"/>
  <c r="AV21" i="33"/>
  <c r="BE21" i="33"/>
  <c r="H21" i="33" s="1"/>
  <c r="AS21" i="33"/>
  <c r="AS23" i="33" s="1"/>
  <c r="AA16" i="33"/>
  <c r="S16" i="33" s="1"/>
  <c r="AD17" i="33"/>
  <c r="U17" i="33" s="1"/>
  <c r="AA18" i="33"/>
  <c r="S18" i="33" s="1"/>
  <c r="AD19" i="33"/>
  <c r="U19" i="33" s="1"/>
  <c r="Z27" i="33"/>
  <c r="AB29" i="33" s="1"/>
  <c r="Q27" i="33" s="1"/>
  <c r="AN21" i="34"/>
  <c r="AN23" i="34" s="1"/>
  <c r="AU21" i="34"/>
  <c r="AD17" i="34"/>
  <c r="U17" i="34" s="1"/>
  <c r="BC21" i="34"/>
  <c r="F21" i="34" s="1"/>
  <c r="BK21" i="34"/>
  <c r="N21" i="34" s="1"/>
  <c r="AA24" i="34"/>
  <c r="R24" i="34" s="1"/>
  <c r="AA25" i="34"/>
  <c r="R25" i="34" s="1"/>
  <c r="AG39" i="34"/>
  <c r="V29" i="34" s="1"/>
  <c r="AG21" i="35"/>
  <c r="AP21" i="35"/>
  <c r="AS21" i="35"/>
  <c r="AS23" i="35" s="1"/>
  <c r="AD11" i="35"/>
  <c r="U11" i="35" s="1"/>
  <c r="AA12" i="35"/>
  <c r="S12" i="35" s="1"/>
  <c r="AD13" i="35"/>
  <c r="U13" i="35" s="1"/>
  <c r="AA15" i="35"/>
  <c r="S15" i="35" s="1"/>
  <c r="AD18" i="35"/>
  <c r="U18" i="35" s="1"/>
  <c r="AA19" i="35"/>
  <c r="S19" i="35" s="1"/>
  <c r="AF39" i="35"/>
  <c r="AF21" i="36"/>
  <c r="AM21" i="36"/>
  <c r="AM23" i="36" s="1"/>
  <c r="AY21" i="36"/>
  <c r="B21" i="36" s="1"/>
  <c r="BG21" i="36"/>
  <c r="J21" i="36" s="1"/>
  <c r="AR21" i="36"/>
  <c r="AA16" i="36"/>
  <c r="S16" i="36" s="1"/>
  <c r="AX21" i="31"/>
  <c r="A21" i="31" s="1"/>
  <c r="BF21" i="31"/>
  <c r="I21" i="31" s="1"/>
  <c r="AX21" i="32"/>
  <c r="A21" i="32" s="1"/>
  <c r="AC21" i="33"/>
  <c r="AI21" i="33"/>
  <c r="AP21" i="33"/>
  <c r="AF21" i="34"/>
  <c r="AJ21" i="34"/>
  <c r="AH21" i="35"/>
  <c r="AL21" i="30"/>
  <c r="AT21" i="30"/>
  <c r="AT23" i="30" s="1"/>
  <c r="AA17" i="30"/>
  <c r="S17" i="30" s="1"/>
  <c r="AD19" i="30"/>
  <c r="U19" i="30" s="1"/>
  <c r="AA23" i="30"/>
  <c r="R23" i="30" s="1"/>
  <c r="AD24" i="30"/>
  <c r="T24" i="30" s="1"/>
  <c r="AD25" i="30"/>
  <c r="T25" i="30" s="1"/>
  <c r="AD10" i="31"/>
  <c r="U10" i="31" s="1"/>
  <c r="AQ21" i="31"/>
  <c r="AD18" i="31"/>
  <c r="U18" i="31" s="1"/>
  <c r="AH21" i="31"/>
  <c r="AH23" i="31" s="1"/>
  <c r="AO21" i="31"/>
  <c r="AT21" i="31"/>
  <c r="AT23" i="31" s="1"/>
  <c r="AZ21" i="32"/>
  <c r="C21" i="32" s="1"/>
  <c r="AA10" i="32"/>
  <c r="S10" i="32" s="1"/>
  <c r="AV21" i="32"/>
  <c r="BA21" i="32"/>
  <c r="D21" i="32" s="1"/>
  <c r="BE21" i="32"/>
  <c r="H21" i="32" s="1"/>
  <c r="BI21" i="32"/>
  <c r="L21" i="32" s="1"/>
  <c r="AO21" i="32"/>
  <c r="AQ21" i="33"/>
  <c r="BC21" i="33"/>
  <c r="F21" i="33" s="1"/>
  <c r="BG21" i="33"/>
  <c r="J21" i="33" s="1"/>
  <c r="AD10" i="33"/>
  <c r="U10" i="33" s="1"/>
  <c r="BA21" i="34"/>
  <c r="D21" i="34" s="1"/>
  <c r="BH21" i="34"/>
  <c r="K21" i="34" s="1"/>
  <c r="AA12" i="34"/>
  <c r="S12" i="34" s="1"/>
  <c r="AC21" i="36"/>
  <c r="AH21" i="36"/>
  <c r="AV21" i="36"/>
  <c r="O21" i="36" s="1"/>
  <c r="BE21" i="36"/>
  <c r="H21" i="36" s="1"/>
  <c r="BP21" i="36"/>
  <c r="AA13" i="30"/>
  <c r="S13" i="30" s="1"/>
  <c r="AD15" i="30"/>
  <c r="U15" i="30" s="1"/>
  <c r="AD16" i="30"/>
  <c r="U16" i="30" s="1"/>
  <c r="AD18" i="30"/>
  <c r="U18" i="30" s="1"/>
  <c r="AA24" i="30"/>
  <c r="R24" i="30" s="1"/>
  <c r="AG39" i="30"/>
  <c r="AK21" i="31"/>
  <c r="V41" i="31" s="1"/>
  <c r="AR21" i="31"/>
  <c r="AV21" i="31"/>
  <c r="BA21" i="31"/>
  <c r="D21" i="31" s="1"/>
  <c r="BG21" i="31"/>
  <c r="J21" i="31" s="1"/>
  <c r="AA10" i="31"/>
  <c r="S10" i="31" s="1"/>
  <c r="AD17" i="31"/>
  <c r="U17" i="31" s="1"/>
  <c r="AA23" i="31"/>
  <c r="R23" i="31" s="1"/>
  <c r="AK21" i="32"/>
  <c r="AR21" i="32"/>
  <c r="AD10" i="32"/>
  <c r="U10" i="32" s="1"/>
  <c r="AQ21" i="32"/>
  <c r="BP21" i="32"/>
  <c r="AA16" i="32"/>
  <c r="S16" i="32" s="1"/>
  <c r="AC27" i="32"/>
  <c r="AB29" i="32" s="1"/>
  <c r="Q27" i="32" s="1"/>
  <c r="AO40" i="32"/>
  <c r="BK21" i="33"/>
  <c r="N21" i="33" s="1"/>
  <c r="AA12" i="33"/>
  <c r="S12" i="33" s="1"/>
  <c r="AA13" i="33"/>
  <c r="S13" i="33" s="1"/>
  <c r="AD14" i="33"/>
  <c r="U14" i="33" s="1"/>
  <c r="AA17" i="33"/>
  <c r="S17" i="33" s="1"/>
  <c r="AD18" i="33"/>
  <c r="U18" i="33" s="1"/>
  <c r="AD23" i="33"/>
  <c r="T23" i="33" s="1"/>
  <c r="BI21" i="34"/>
  <c r="L21" i="34" s="1"/>
  <c r="AA10" i="34"/>
  <c r="S10" i="34" s="1"/>
  <c r="AL21" i="34"/>
  <c r="AA14" i="34"/>
  <c r="S14" i="34" s="1"/>
  <c r="BQ21" i="34"/>
  <c r="AM21" i="34"/>
  <c r="AM23" i="34" s="1"/>
  <c r="AD16" i="34"/>
  <c r="U16" i="34" s="1"/>
  <c r="AD23" i="34"/>
  <c r="T23" i="34" s="1"/>
  <c r="AO40" i="34"/>
  <c r="AR21" i="35"/>
  <c r="AU21" i="35"/>
  <c r="BB21" i="35"/>
  <c r="E21" i="35" s="1"/>
  <c r="BF21" i="35"/>
  <c r="I21" i="35" s="1"/>
  <c r="AD12" i="35"/>
  <c r="U12" i="35" s="1"/>
  <c r="AA13" i="35"/>
  <c r="S13" i="35" s="1"/>
  <c r="BQ21" i="35"/>
  <c r="AD15" i="35"/>
  <c r="U15" i="35" s="1"/>
  <c r="AA16" i="35"/>
  <c r="S16" i="35" s="1"/>
  <c r="AA24" i="35"/>
  <c r="R24" i="35" s="1"/>
  <c r="AA25" i="35"/>
  <c r="R25" i="35" s="1"/>
  <c r="AG39" i="35"/>
  <c r="AL21" i="36"/>
  <c r="AS21" i="36"/>
  <c r="AS23" i="36" s="1"/>
  <c r="AG21" i="36"/>
  <c r="AA11" i="36"/>
  <c r="S11" i="36" s="1"/>
  <c r="AA14" i="36"/>
  <c r="S14" i="36" s="1"/>
  <c r="AA15" i="36"/>
  <c r="S15" i="36" s="1"/>
  <c r="AK21" i="38"/>
  <c r="AX21" i="38"/>
  <c r="A21" i="38" s="1"/>
  <c r="BB21" i="38"/>
  <c r="E21" i="38" s="1"/>
  <c r="BF21" i="38"/>
  <c r="I21" i="38" s="1"/>
  <c r="BJ21" i="38"/>
  <c r="M21" i="38" s="1"/>
  <c r="AA11" i="38"/>
  <c r="S11" i="38" s="1"/>
  <c r="AN21" i="38"/>
  <c r="AN23" i="38" s="1"/>
  <c r="AD18" i="38"/>
  <c r="U18" i="38" s="1"/>
  <c r="AH21" i="39"/>
  <c r="AT21" i="39"/>
  <c r="AT23" i="39" s="1"/>
  <c r="AD25" i="39"/>
  <c r="T25" i="39" s="1"/>
  <c r="BK21" i="40"/>
  <c r="N21" i="40" s="1"/>
  <c r="AD12" i="40"/>
  <c r="U12" i="40" s="1"/>
  <c r="AD14" i="40"/>
  <c r="U14" i="40" s="1"/>
  <c r="AI21" i="40"/>
  <c r="AP21" i="40"/>
  <c r="AU21" i="40"/>
  <c r="BD21" i="40"/>
  <c r="G21" i="40" s="1"/>
  <c r="BA21" i="41"/>
  <c r="D21" i="41" s="1"/>
  <c r="BG21" i="41"/>
  <c r="J21" i="41" s="1"/>
  <c r="AD15" i="41"/>
  <c r="U15" i="41" s="1"/>
  <c r="AD18" i="41"/>
  <c r="U18" i="41" s="1"/>
  <c r="AO40" i="41"/>
  <c r="AO21" i="42"/>
  <c r="AX21" i="42"/>
  <c r="A21" i="42" s="1"/>
  <c r="BP21" i="42"/>
  <c r="AA11" i="42"/>
  <c r="S11" i="42" s="1"/>
  <c r="AA14" i="42"/>
  <c r="S14" i="42" s="1"/>
  <c r="AI21" i="42"/>
  <c r="AP21" i="42"/>
  <c r="AU21" i="42"/>
  <c r="AZ21" i="42"/>
  <c r="C21" i="42" s="1"/>
  <c r="BD21" i="42"/>
  <c r="G21" i="42" s="1"/>
  <c r="BH21" i="42"/>
  <c r="K21" i="42" s="1"/>
  <c r="AD17" i="42"/>
  <c r="U17" i="42" s="1"/>
  <c r="AC27" i="42"/>
  <c r="AB29" i="42" s="1"/>
  <c r="Q27" i="42" s="1"/>
  <c r="AA10" i="43"/>
  <c r="S10" i="43" s="1"/>
  <c r="AD16" i="43"/>
  <c r="U16" i="43" s="1"/>
  <c r="AD18" i="43"/>
  <c r="U18" i="43" s="1"/>
  <c r="AF39" i="43"/>
  <c r="AF21" i="44"/>
  <c r="BP21" i="44"/>
  <c r="AA12" i="44"/>
  <c r="S12" i="44" s="1"/>
  <c r="AD12" i="44"/>
  <c r="U12" i="44" s="1"/>
  <c r="AD14" i="44"/>
  <c r="U14" i="44" s="1"/>
  <c r="AD18" i="44"/>
  <c r="U18" i="44" s="1"/>
  <c r="AA25" i="44"/>
  <c r="R25" i="44" s="1"/>
  <c r="AA24" i="36"/>
  <c r="R24" i="36" s="1"/>
  <c r="AA25" i="36"/>
  <c r="R25" i="36" s="1"/>
  <c r="AO40" i="36"/>
  <c r="AD14" i="37"/>
  <c r="U14" i="37" s="1"/>
  <c r="AR21" i="37"/>
  <c r="AR23" i="37" s="1"/>
  <c r="AG21" i="37"/>
  <c r="AN21" i="37"/>
  <c r="AN23" i="37" s="1"/>
  <c r="AX21" i="37"/>
  <c r="A21" i="37" s="1"/>
  <c r="BB21" i="37"/>
  <c r="E21" i="37" s="1"/>
  <c r="BF21" i="37"/>
  <c r="I21" i="37" s="1"/>
  <c r="BJ21" i="37"/>
  <c r="M21" i="37" s="1"/>
  <c r="Z27" i="37"/>
  <c r="AG39" i="37"/>
  <c r="AA15" i="38"/>
  <c r="S15" i="38" s="1"/>
  <c r="AA17" i="38"/>
  <c r="S17" i="38" s="1"/>
  <c r="AF21" i="39"/>
  <c r="AJ21" i="39"/>
  <c r="AR21" i="39"/>
  <c r="AI21" i="39"/>
  <c r="AP21" i="39"/>
  <c r="AU21" i="39"/>
  <c r="BD21" i="39"/>
  <c r="G21" i="39" s="1"/>
  <c r="AG21" i="40"/>
  <c r="AG39" i="40"/>
  <c r="AQ21" i="41"/>
  <c r="AU21" i="41"/>
  <c r="BH21" i="41"/>
  <c r="K21" i="41" s="1"/>
  <c r="AR21" i="41"/>
  <c r="AG21" i="41"/>
  <c r="AN21" i="41"/>
  <c r="AN23" i="41" s="1"/>
  <c r="AY21" i="44"/>
  <c r="B21" i="44" s="1"/>
  <c r="BC21" i="44"/>
  <c r="F21" i="44" s="1"/>
  <c r="BF21" i="44"/>
  <c r="I21" i="44" s="1"/>
  <c r="BJ21" i="44"/>
  <c r="M21" i="44" s="1"/>
  <c r="AG39" i="36"/>
  <c r="AQ21" i="37"/>
  <c r="AA11" i="37"/>
  <c r="S11" i="37" s="1"/>
  <c r="AD12" i="37"/>
  <c r="U12" i="37" s="1"/>
  <c r="AD16" i="37"/>
  <c r="U16" i="37" s="1"/>
  <c r="AA23" i="37"/>
  <c r="R23" i="37" s="1"/>
  <c r="AF39" i="37"/>
  <c r="AJ21" i="38"/>
  <c r="AY21" i="38"/>
  <c r="B21" i="38" s="1"/>
  <c r="BG21" i="38"/>
  <c r="J21" i="38" s="1"/>
  <c r="AD10" i="38"/>
  <c r="U10" i="38" s="1"/>
  <c r="AP21" i="38"/>
  <c r="AU21" i="38"/>
  <c r="AZ21" i="38"/>
  <c r="C21" i="38" s="1"/>
  <c r="BD21" i="38"/>
  <c r="G21" i="38" s="1"/>
  <c r="BH21" i="38"/>
  <c r="K21" i="38" s="1"/>
  <c r="AF39" i="38"/>
  <c r="BP21" i="39"/>
  <c r="AA11" i="39"/>
  <c r="S11" i="39" s="1"/>
  <c r="AD16" i="39"/>
  <c r="U16" i="39" s="1"/>
  <c r="AD18" i="39"/>
  <c r="U18" i="39" s="1"/>
  <c r="AH21" i="40"/>
  <c r="AT21" i="40"/>
  <c r="AT23" i="40" s="1"/>
  <c r="AA23" i="40"/>
  <c r="R23" i="40" s="1"/>
  <c r="AD12" i="41"/>
  <c r="U12" i="41" s="1"/>
  <c r="AF39" i="41"/>
  <c r="AQ21" i="42"/>
  <c r="AN21" i="42"/>
  <c r="AN23" i="42" s="1"/>
  <c r="AR21" i="42"/>
  <c r="AQ21" i="43"/>
  <c r="BB21" i="43"/>
  <c r="E21" i="43" s="1"/>
  <c r="BF21" i="43"/>
  <c r="I21" i="43" s="1"/>
  <c r="BJ21" i="43"/>
  <c r="M21" i="43" s="1"/>
  <c r="AV21" i="43"/>
  <c r="BE21" i="43"/>
  <c r="H21" i="43" s="1"/>
  <c r="BI21" i="43"/>
  <c r="L21" i="43" s="1"/>
  <c r="BP21" i="43"/>
  <c r="AB29" i="43"/>
  <c r="Q27" i="43" s="1"/>
  <c r="AJ21" i="44"/>
  <c r="AT21" i="44"/>
  <c r="AT23" i="44" s="1"/>
  <c r="AX21" i="44"/>
  <c r="A21" i="44" s="1"/>
  <c r="BA21" i="44"/>
  <c r="D21" i="44" s="1"/>
  <c r="AA19" i="36"/>
  <c r="S19" i="36" s="1"/>
  <c r="AI21" i="36"/>
  <c r="AP21" i="36"/>
  <c r="AU21" i="36"/>
  <c r="AZ21" i="36"/>
  <c r="C21" i="36" s="1"/>
  <c r="BD21" i="36"/>
  <c r="G21" i="36" s="1"/>
  <c r="AH21" i="37"/>
  <c r="AH23" i="37" s="1"/>
  <c r="AT21" i="37"/>
  <c r="AT23" i="37" s="1"/>
  <c r="AO21" i="39"/>
  <c r="AG21" i="39"/>
  <c r="AN21" i="39"/>
  <c r="AN23" i="39" s="1"/>
  <c r="BC21" i="40"/>
  <c r="F21" i="40" s="1"/>
  <c r="AD10" i="40"/>
  <c r="U10" i="40" s="1"/>
  <c r="AF21" i="40"/>
  <c r="AJ21" i="40"/>
  <c r="AN21" i="40"/>
  <c r="AN23" i="40" s="1"/>
  <c r="AR21" i="40"/>
  <c r="AA15" i="40"/>
  <c r="S15" i="40" s="1"/>
  <c r="AS21" i="41"/>
  <c r="AS23" i="41" s="1"/>
  <c r="BC21" i="41"/>
  <c r="F21" i="41" s="1"/>
  <c r="BI21" i="41"/>
  <c r="L21" i="41" s="1"/>
  <c r="AA15" i="41"/>
  <c r="S15" i="41" s="1"/>
  <c r="AD19" i="41"/>
  <c r="U19" i="41" s="1"/>
  <c r="AH21" i="42"/>
  <c r="AD12" i="42"/>
  <c r="U12" i="42" s="1"/>
  <c r="AM21" i="42"/>
  <c r="AM23" i="42" s="1"/>
  <c r="AD14" i="42"/>
  <c r="U14" i="42" s="1"/>
  <c r="AY21" i="42"/>
  <c r="B21" i="42" s="1"/>
  <c r="BC21" i="42"/>
  <c r="F21" i="42" s="1"/>
  <c r="BG21" i="42"/>
  <c r="J21" i="42" s="1"/>
  <c r="BK21" i="42"/>
  <c r="N21" i="42" s="1"/>
  <c r="AG39" i="42"/>
  <c r="V29" i="42" s="1"/>
  <c r="BG21" i="43"/>
  <c r="J21" i="43" s="1"/>
  <c r="BK21" i="43"/>
  <c r="N21" i="43" s="1"/>
  <c r="AA11" i="43"/>
  <c r="S11" i="43" s="1"/>
  <c r="AA12" i="43"/>
  <c r="S12" i="43" s="1"/>
  <c r="AD14" i="43"/>
  <c r="U14" i="43" s="1"/>
  <c r="AD15" i="43"/>
  <c r="U15" i="43" s="1"/>
  <c r="AD19" i="43"/>
  <c r="U19" i="43" s="1"/>
  <c r="AA23" i="43"/>
  <c r="R23" i="43" s="1"/>
  <c r="AA24" i="43"/>
  <c r="R24" i="43" s="1"/>
  <c r="AA25" i="43"/>
  <c r="R25" i="43" s="1"/>
  <c r="AH21" i="44"/>
  <c r="AO21" i="44"/>
  <c r="BB21" i="44"/>
  <c r="E21" i="44" s="1"/>
  <c r="BE21" i="44"/>
  <c r="H21" i="44" s="1"/>
  <c r="BH21" i="44"/>
  <c r="K21" i="44" s="1"/>
  <c r="BK21" i="44"/>
  <c r="N21" i="44" s="1"/>
  <c r="AA10" i="44"/>
  <c r="S10" i="44" s="1"/>
  <c r="AG39" i="47"/>
  <c r="AJ21" i="49"/>
  <c r="AM21" i="49"/>
  <c r="AM23" i="49" s="1"/>
  <c r="AI21" i="49"/>
  <c r="AP21" i="49"/>
  <c r="AU21" i="49"/>
  <c r="AZ21" i="49"/>
  <c r="C21" i="49" s="1"/>
  <c r="BD21" i="49"/>
  <c r="G21" i="49" s="1"/>
  <c r="BH21" i="49"/>
  <c r="K21" i="49" s="1"/>
  <c r="AK21" i="50"/>
  <c r="AI21" i="50"/>
  <c r="AP21" i="50"/>
  <c r="AU21" i="50"/>
  <c r="AZ21" i="50"/>
  <c r="C21" i="50" s="1"/>
  <c r="BD21" i="50"/>
  <c r="G21" i="50" s="1"/>
  <c r="BH21" i="50"/>
  <c r="K21" i="50" s="1"/>
  <c r="AA10" i="51"/>
  <c r="S10" i="51" s="1"/>
  <c r="AG21" i="51"/>
  <c r="AN21" i="51"/>
  <c r="AN23" i="51" s="1"/>
  <c r="AS21" i="51"/>
  <c r="AS23" i="51" s="1"/>
  <c r="AG39" i="51"/>
  <c r="AO40" i="51"/>
  <c r="AF39" i="44"/>
  <c r="AQ21" i="45"/>
  <c r="AQ23" i="45" s="1"/>
  <c r="BP21" i="45"/>
  <c r="R34" i="45" s="1"/>
  <c r="AD11" i="45"/>
  <c r="U11" i="45" s="1"/>
  <c r="AA12" i="45"/>
  <c r="S12" i="45" s="1"/>
  <c r="AU21" i="46"/>
  <c r="AZ21" i="46"/>
  <c r="C21" i="46" s="1"/>
  <c r="BF21" i="46"/>
  <c r="I21" i="46" s="1"/>
  <c r="AA12" i="46"/>
  <c r="S12" i="46" s="1"/>
  <c r="AD14" i="46"/>
  <c r="U14" i="46" s="1"/>
  <c r="AD15" i="46"/>
  <c r="U15" i="46" s="1"/>
  <c r="AD18" i="46"/>
  <c r="U18" i="46" s="1"/>
  <c r="AD19" i="46"/>
  <c r="U19" i="46" s="1"/>
  <c r="AD23" i="46"/>
  <c r="T23" i="46" s="1"/>
  <c r="AG39" i="46"/>
  <c r="AF21" i="47"/>
  <c r="AJ21" i="47"/>
  <c r="AU21" i="47"/>
  <c r="AZ21" i="47"/>
  <c r="C21" i="47" s="1"/>
  <c r="BD21" i="47"/>
  <c r="G21" i="47" s="1"/>
  <c r="BH21" i="47"/>
  <c r="K21" i="47" s="1"/>
  <c r="BQ21" i="47"/>
  <c r="AA18" i="47"/>
  <c r="S18" i="47" s="1"/>
  <c r="AF39" i="47"/>
  <c r="BQ21" i="48"/>
  <c r="AD12" i="48"/>
  <c r="U12" i="48" s="1"/>
  <c r="AA15" i="48"/>
  <c r="S15" i="48" s="1"/>
  <c r="AP21" i="48"/>
  <c r="AA17" i="48"/>
  <c r="S17" i="48" s="1"/>
  <c r="AO21" i="48"/>
  <c r="AT21" i="48"/>
  <c r="AT23" i="48" s="1"/>
  <c r="Z27" i="48"/>
  <c r="AA12" i="49"/>
  <c r="S12" i="49" s="1"/>
  <c r="AD13" i="49"/>
  <c r="U13" i="49" s="1"/>
  <c r="AA16" i="49"/>
  <c r="S16" i="49" s="1"/>
  <c r="AA19" i="49"/>
  <c r="S19" i="49" s="1"/>
  <c r="AD24" i="49"/>
  <c r="T24" i="49" s="1"/>
  <c r="AD25" i="49"/>
  <c r="T25" i="49" s="1"/>
  <c r="AD16" i="50"/>
  <c r="U16" i="50" s="1"/>
  <c r="AA24" i="50"/>
  <c r="R24" i="50" s="1"/>
  <c r="AD25" i="50"/>
  <c r="T25" i="50" s="1"/>
  <c r="AY21" i="51"/>
  <c r="B21" i="51" s="1"/>
  <c r="BG21" i="51"/>
  <c r="J21" i="51" s="1"/>
  <c r="BQ21" i="51"/>
  <c r="AI21" i="51"/>
  <c r="AU21" i="51"/>
  <c r="AZ21" i="51"/>
  <c r="C21" i="51" s="1"/>
  <c r="BD21" i="51"/>
  <c r="G21" i="51" s="1"/>
  <c r="BH21" i="51"/>
  <c r="K21" i="51" s="1"/>
  <c r="BP21" i="51"/>
  <c r="AO21" i="51"/>
  <c r="AT21" i="51"/>
  <c r="AT23" i="51" s="1"/>
  <c r="AA18" i="51"/>
  <c r="S18" i="51" s="1"/>
  <c r="AA23" i="51"/>
  <c r="R23" i="51" s="1"/>
  <c r="AA15" i="45"/>
  <c r="S15" i="45" s="1"/>
  <c r="AG21" i="46"/>
  <c r="AK21" i="46"/>
  <c r="BJ21" i="46"/>
  <c r="M21" i="46" s="1"/>
  <c r="AD10" i="46"/>
  <c r="U10" i="46" s="1"/>
  <c r="AO21" i="47"/>
  <c r="AD15" i="47"/>
  <c r="U15" i="47" s="1"/>
  <c r="AV21" i="47"/>
  <c r="BA21" i="47"/>
  <c r="D21" i="47" s="1"/>
  <c r="BE21" i="47"/>
  <c r="H21" i="47" s="1"/>
  <c r="BI21" i="47"/>
  <c r="L21" i="47" s="1"/>
  <c r="AD17" i="47"/>
  <c r="U17" i="47" s="1"/>
  <c r="AM21" i="47"/>
  <c r="AM23" i="47" s="1"/>
  <c r="AD24" i="47"/>
  <c r="T24" i="47" s="1"/>
  <c r="AI21" i="48"/>
  <c r="AU21" i="48"/>
  <c r="AZ21" i="48"/>
  <c r="C21" i="48" s="1"/>
  <c r="BD21" i="48"/>
  <c r="G21" i="48" s="1"/>
  <c r="BH21" i="48"/>
  <c r="K21" i="48" s="1"/>
  <c r="AA11" i="48"/>
  <c r="S11" i="48" s="1"/>
  <c r="AG21" i="48"/>
  <c r="BB21" i="48"/>
  <c r="E21" i="48" s="1"/>
  <c r="BJ21" i="48"/>
  <c r="M21" i="48" s="1"/>
  <c r="AA13" i="49"/>
  <c r="S13" i="49" s="1"/>
  <c r="AG39" i="49"/>
  <c r="V29" i="49" s="1"/>
  <c r="AO40" i="49"/>
  <c r="AH21" i="50"/>
  <c r="AT21" i="50"/>
  <c r="AT23" i="50" s="1"/>
  <c r="AY21" i="50"/>
  <c r="B21" i="50" s="1"/>
  <c r="AP21" i="51"/>
  <c r="AR21" i="51"/>
  <c r="AV21" i="51"/>
  <c r="BA21" i="51"/>
  <c r="D21" i="51" s="1"/>
  <c r="BE21" i="51"/>
  <c r="H21" i="51" s="1"/>
  <c r="BI21" i="51"/>
  <c r="L21" i="51" s="1"/>
  <c r="AA19" i="51"/>
  <c r="S19" i="51" s="1"/>
  <c r="AD24" i="51"/>
  <c r="T24" i="51" s="1"/>
  <c r="Z21" i="46"/>
  <c r="AB22" i="46" s="1"/>
  <c r="AP21" i="46"/>
  <c r="AX21" i="46"/>
  <c r="A21" i="46" s="1"/>
  <c r="BD21" i="46"/>
  <c r="G21" i="46" s="1"/>
  <c r="BH21" i="46"/>
  <c r="K21" i="46" s="1"/>
  <c r="AV21" i="46"/>
  <c r="BE21" i="46"/>
  <c r="H21" i="46" s="1"/>
  <c r="AD25" i="46"/>
  <c r="T25" i="46" s="1"/>
  <c r="Z21" i="47"/>
  <c r="AL21" i="47"/>
  <c r="AX21" i="47"/>
  <c r="A21" i="47" s="1"/>
  <c r="BB21" i="47"/>
  <c r="E21" i="47" s="1"/>
  <c r="BF21" i="47"/>
  <c r="I21" i="47" s="1"/>
  <c r="BJ21" i="47"/>
  <c r="M21" i="47" s="1"/>
  <c r="AY21" i="47"/>
  <c r="B21" i="47" s="1"/>
  <c r="BC21" i="47"/>
  <c r="F21" i="47" s="1"/>
  <c r="BG21" i="47"/>
  <c r="J21" i="47" s="1"/>
  <c r="BK21" i="47"/>
  <c r="N21" i="47" s="1"/>
  <c r="AD11" i="47"/>
  <c r="U11" i="47" s="1"/>
  <c r="BK21" i="48"/>
  <c r="N21" i="48" s="1"/>
  <c r="AD18" i="48"/>
  <c r="U18" i="48" s="1"/>
  <c r="AF39" i="49"/>
  <c r="AM21" i="50"/>
  <c r="AM23" i="50" s="1"/>
  <c r="AS21" i="50"/>
  <c r="AS23" i="50" s="1"/>
  <c r="BA21" i="50"/>
  <c r="D21" i="50" s="1"/>
  <c r="BE21" i="50"/>
  <c r="H21" i="50" s="1"/>
  <c r="BP21" i="50"/>
  <c r="AD10" i="50"/>
  <c r="U10" i="50" s="1"/>
  <c r="AD12" i="50"/>
  <c r="U12" i="50" s="1"/>
  <c r="AA15" i="50"/>
  <c r="S15" i="50" s="1"/>
  <c r="AG21" i="50"/>
  <c r="AG23" i="50" s="1"/>
  <c r="BC21" i="51"/>
  <c r="F21" i="51" s="1"/>
  <c r="BK21" i="51"/>
  <c r="N21" i="51" s="1"/>
  <c r="AD25" i="51"/>
  <c r="T25" i="51" s="1"/>
  <c r="AQ23" i="31"/>
  <c r="R35" i="31"/>
  <c r="AG23" i="3"/>
  <c r="V29" i="3"/>
  <c r="BQ23" i="3"/>
  <c r="V34" i="3"/>
  <c r="AG23" i="1"/>
  <c r="V29" i="1"/>
  <c r="AO23" i="29"/>
  <c r="V45" i="29"/>
  <c r="AC21" i="1"/>
  <c r="AD10" i="1"/>
  <c r="U10" i="1" s="1"/>
  <c r="V42" i="3"/>
  <c r="AL23" i="3"/>
  <c r="R35" i="30"/>
  <c r="AF23" i="38"/>
  <c r="R33" i="38"/>
  <c r="AI23" i="1"/>
  <c r="R35" i="3"/>
  <c r="AU21" i="1"/>
  <c r="AS21" i="1"/>
  <c r="AS23" i="1" s="1"/>
  <c r="AY21" i="3"/>
  <c r="B21" i="3" s="1"/>
  <c r="BG21" i="3"/>
  <c r="J21" i="3" s="1"/>
  <c r="Z21" i="3"/>
  <c r="AR21" i="3"/>
  <c r="V31" i="3" s="1"/>
  <c r="R34" i="3"/>
  <c r="BP23" i="3"/>
  <c r="AI21" i="29"/>
  <c r="V42" i="29"/>
  <c r="AL23" i="29"/>
  <c r="AJ23" i="30"/>
  <c r="V39" i="30"/>
  <c r="V31" i="30"/>
  <c r="V42" i="30"/>
  <c r="AL23" i="30"/>
  <c r="AC27" i="30"/>
  <c r="AB29" i="30" s="1"/>
  <c r="Q27" i="30" s="1"/>
  <c r="AD23" i="30"/>
  <c r="T23" i="30" s="1"/>
  <c r="V42" i="44"/>
  <c r="AL23" i="44"/>
  <c r="V45" i="1"/>
  <c r="Z21" i="1"/>
  <c r="AU21" i="3"/>
  <c r="BD21" i="3"/>
  <c r="G21" i="3" s="1"/>
  <c r="BJ21" i="3"/>
  <c r="M21" i="3" s="1"/>
  <c r="AC21" i="3"/>
  <c r="AR21" i="1"/>
  <c r="V29" i="30"/>
  <c r="AG23" i="30"/>
  <c r="V35" i="33"/>
  <c r="AP23" i="33"/>
  <c r="AR23" i="34"/>
  <c r="W27" i="34"/>
  <c r="R33" i="28"/>
  <c r="Z27" i="29"/>
  <c r="AA23" i="29"/>
  <c r="R23" i="29" s="1"/>
  <c r="V31" i="37"/>
  <c r="AA24" i="1"/>
  <c r="R24" i="1" s="1"/>
  <c r="Z27" i="1"/>
  <c r="AB29" i="1" s="1"/>
  <c r="Q27" i="1" s="1"/>
  <c r="AI21" i="3"/>
  <c r="AO21" i="3"/>
  <c r="AA13" i="29"/>
  <c r="S13" i="29" s="1"/>
  <c r="Z21" i="29"/>
  <c r="AF23" i="31"/>
  <c r="R33" i="31"/>
  <c r="AC21" i="32"/>
  <c r="AB22" i="32" s="1"/>
  <c r="AD9" i="32"/>
  <c r="U9" i="32" s="1"/>
  <c r="V31" i="32"/>
  <c r="AH23" i="32"/>
  <c r="Z21" i="28"/>
  <c r="AB22" i="28" s="1"/>
  <c r="R21" i="28" s="1"/>
  <c r="AT21" i="28"/>
  <c r="AT23" i="28" s="1"/>
  <c r="AX21" i="28"/>
  <c r="A21" i="28" s="1"/>
  <c r="BF21" i="28"/>
  <c r="I21" i="28" s="1"/>
  <c r="AD16" i="28"/>
  <c r="U16" i="28" s="1"/>
  <c r="AA23" i="28"/>
  <c r="R23" i="28" s="1"/>
  <c r="Z27" i="28"/>
  <c r="AB29" i="28" s="1"/>
  <c r="Q27" i="28" s="1"/>
  <c r="BC21" i="29"/>
  <c r="F21" i="29" s="1"/>
  <c r="BK21" i="29"/>
  <c r="N21" i="29" s="1"/>
  <c r="AD18" i="29"/>
  <c r="U18" i="29" s="1"/>
  <c r="AF39" i="29"/>
  <c r="O21" i="29" s="1"/>
  <c r="AC21" i="30"/>
  <c r="AM21" i="30"/>
  <c r="AM23" i="30" s="1"/>
  <c r="AP21" i="30"/>
  <c r="AU21" i="30"/>
  <c r="BA21" i="30"/>
  <c r="D21" i="30" s="1"/>
  <c r="BD21" i="30"/>
  <c r="G21" i="30" s="1"/>
  <c r="BI21" i="30"/>
  <c r="L21" i="30" s="1"/>
  <c r="BP21" i="30"/>
  <c r="AI21" i="31"/>
  <c r="AZ21" i="31"/>
  <c r="C21" i="31" s="1"/>
  <c r="BH21" i="31"/>
  <c r="K21" i="31" s="1"/>
  <c r="AD11" i="31"/>
  <c r="U11" i="31" s="1"/>
  <c r="BC21" i="32"/>
  <c r="F21" i="32" s="1"/>
  <c r="BB21" i="32"/>
  <c r="E21" i="32" s="1"/>
  <c r="BJ21" i="32"/>
  <c r="M21" i="32" s="1"/>
  <c r="Z27" i="34"/>
  <c r="AB29" i="34" s="1"/>
  <c r="Q27" i="34" s="1"/>
  <c r="AA23" i="34"/>
  <c r="R23" i="34" s="1"/>
  <c r="AO21" i="28"/>
  <c r="AD12" i="28"/>
  <c r="U12" i="28" s="1"/>
  <c r="AD14" i="28"/>
  <c r="U14" i="28" s="1"/>
  <c r="AF39" i="28"/>
  <c r="O21" i="28" s="1"/>
  <c r="AC21" i="29"/>
  <c r="AM21" i="29"/>
  <c r="AM23" i="29" s="1"/>
  <c r="AP21" i="29"/>
  <c r="AU21" i="29"/>
  <c r="BD21" i="29"/>
  <c r="G21" i="29" s="1"/>
  <c r="BP21" i="29"/>
  <c r="AN21" i="30"/>
  <c r="AN23" i="30" s="1"/>
  <c r="AS21" i="30"/>
  <c r="AS23" i="30" s="1"/>
  <c r="AY21" i="30"/>
  <c r="B21" i="30" s="1"/>
  <c r="BG21" i="30"/>
  <c r="J21" i="30" s="1"/>
  <c r="BQ21" i="30"/>
  <c r="Z21" i="30"/>
  <c r="AA15" i="30"/>
  <c r="S15" i="30" s="1"/>
  <c r="AO40" i="30"/>
  <c r="AG21" i="31"/>
  <c r="BC21" i="31"/>
  <c r="F21" i="31" s="1"/>
  <c r="BK21" i="31"/>
  <c r="N21" i="31" s="1"/>
  <c r="AM21" i="37"/>
  <c r="AM23" i="37" s="1"/>
  <c r="AH21" i="28"/>
  <c r="AY21" i="29"/>
  <c r="B21" i="29" s="1"/>
  <c r="BG21" i="29"/>
  <c r="J21" i="29" s="1"/>
  <c r="BQ21" i="29"/>
  <c r="AI21" i="30"/>
  <c r="AV21" i="30"/>
  <c r="O21" i="30" s="1"/>
  <c r="AZ21" i="30"/>
  <c r="C21" i="30" s="1"/>
  <c r="BE21" i="30"/>
  <c r="H21" i="30" s="1"/>
  <c r="BH21" i="30"/>
  <c r="K21" i="30" s="1"/>
  <c r="AA19" i="30"/>
  <c r="S19" i="30" s="1"/>
  <c r="AC21" i="31"/>
  <c r="AM21" i="31"/>
  <c r="AM23" i="31" s="1"/>
  <c r="AP21" i="31"/>
  <c r="AU21" i="31"/>
  <c r="BD21" i="31"/>
  <c r="G21" i="31" s="1"/>
  <c r="BP21" i="31"/>
  <c r="AA9" i="33"/>
  <c r="S9" i="33" s="1"/>
  <c r="Z21" i="33"/>
  <c r="AA13" i="39"/>
  <c r="S13" i="39" s="1"/>
  <c r="Z21" i="39"/>
  <c r="AB22" i="39" s="1"/>
  <c r="AA15" i="31"/>
  <c r="S15" i="31" s="1"/>
  <c r="AF39" i="31"/>
  <c r="O21" i="31" s="1"/>
  <c r="AP21" i="32"/>
  <c r="AU21" i="32"/>
  <c r="BD21" i="32"/>
  <c r="G21" i="32" s="1"/>
  <c r="AA15" i="32"/>
  <c r="S15" i="32" s="1"/>
  <c r="AF39" i="32"/>
  <c r="AO21" i="33"/>
  <c r="BB21" i="33"/>
  <c r="E21" i="33" s="1"/>
  <c r="BJ21" i="33"/>
  <c r="M21" i="33" s="1"/>
  <c r="BQ21" i="33"/>
  <c r="AN21" i="33"/>
  <c r="AN23" i="33" s="1"/>
  <c r="AR21" i="33"/>
  <c r="AD11" i="33"/>
  <c r="U11" i="33" s="1"/>
  <c r="AA14" i="33"/>
  <c r="S14" i="33" s="1"/>
  <c r="AF39" i="33"/>
  <c r="AC21" i="34"/>
  <c r="AB22" i="34" s="1"/>
  <c r="AI21" i="34"/>
  <c r="AP21" i="34"/>
  <c r="AS21" i="34"/>
  <c r="AS23" i="34" s="1"/>
  <c r="AV21" i="34"/>
  <c r="BE21" i="34"/>
  <c r="H21" i="34" s="1"/>
  <c r="AO21" i="34"/>
  <c r="AX21" i="34"/>
  <c r="A21" i="34" s="1"/>
  <c r="BB21" i="34"/>
  <c r="E21" i="34" s="1"/>
  <c r="BF21" i="34"/>
  <c r="I21" i="34" s="1"/>
  <c r="BJ21" i="34"/>
  <c r="M21" i="34" s="1"/>
  <c r="AF39" i="34"/>
  <c r="AC21" i="35"/>
  <c r="BD21" i="35"/>
  <c r="G21" i="35" s="1"/>
  <c r="AI21" i="32"/>
  <c r="AN21" i="32"/>
  <c r="AN23" i="32" s="1"/>
  <c r="AY21" i="32"/>
  <c r="B21" i="32" s="1"/>
  <c r="BG21" i="32"/>
  <c r="J21" i="32" s="1"/>
  <c r="BQ21" i="32"/>
  <c r="AM21" i="33"/>
  <c r="AM23" i="33" s="1"/>
  <c r="AH21" i="34"/>
  <c r="AT21" i="34"/>
  <c r="AT23" i="34" s="1"/>
  <c r="AD15" i="34"/>
  <c r="U15" i="34" s="1"/>
  <c r="AI21" i="35"/>
  <c r="AP21" i="37"/>
  <c r="AD14" i="31"/>
  <c r="U14" i="31" s="1"/>
  <c r="AG21" i="32"/>
  <c r="AS21" i="32"/>
  <c r="AS23" i="32" s="1"/>
  <c r="AD23" i="32"/>
  <c r="T23" i="32" s="1"/>
  <c r="AX21" i="33"/>
  <c r="A21" i="33" s="1"/>
  <c r="BF21" i="33"/>
  <c r="I21" i="33" s="1"/>
  <c r="AG21" i="33"/>
  <c r="BA21" i="37"/>
  <c r="D21" i="37" s="1"/>
  <c r="BI21" i="37"/>
  <c r="L21" i="37" s="1"/>
  <c r="AC21" i="41"/>
  <c r="AD10" i="41"/>
  <c r="U10" i="41" s="1"/>
  <c r="Z27" i="41"/>
  <c r="AB29" i="41" s="1"/>
  <c r="Q27" i="41" s="1"/>
  <c r="AA23" i="41"/>
  <c r="R23" i="41" s="1"/>
  <c r="Z21" i="35"/>
  <c r="AV21" i="35"/>
  <c r="O21" i="35" s="1"/>
  <c r="BE21" i="35"/>
  <c r="H21" i="35" s="1"/>
  <c r="AA18" i="35"/>
  <c r="S18" i="35" s="1"/>
  <c r="AD19" i="35"/>
  <c r="U19" i="35" s="1"/>
  <c r="AC27" i="35"/>
  <c r="AB29" i="35" s="1"/>
  <c r="Q27" i="35" s="1"/>
  <c r="AD23" i="35"/>
  <c r="T23" i="35" s="1"/>
  <c r="AD24" i="35"/>
  <c r="T24" i="35" s="1"/>
  <c r="AD25" i="35"/>
  <c r="T25" i="35" s="1"/>
  <c r="Z21" i="36"/>
  <c r="AT21" i="36"/>
  <c r="AT23" i="36" s="1"/>
  <c r="BC21" i="36"/>
  <c r="F21" i="36" s="1"/>
  <c r="BK21" i="36"/>
  <c r="N21" i="36" s="1"/>
  <c r="AS21" i="37"/>
  <c r="AS23" i="37" s="1"/>
  <c r="AY21" i="37"/>
  <c r="B21" i="37" s="1"/>
  <c r="BG21" i="37"/>
  <c r="J21" i="37" s="1"/>
  <c r="BQ21" i="37"/>
  <c r="AD25" i="37"/>
  <c r="T25" i="37" s="1"/>
  <c r="Z21" i="38"/>
  <c r="AS21" i="38"/>
  <c r="AS23" i="38" s="1"/>
  <c r="AV21" i="38"/>
  <c r="O21" i="38" s="1"/>
  <c r="BE21" i="38"/>
  <c r="H21" i="38" s="1"/>
  <c r="AA13" i="38"/>
  <c r="S13" i="38" s="1"/>
  <c r="Z27" i="38"/>
  <c r="AB29" i="38" s="1"/>
  <c r="Q27" i="38" s="1"/>
  <c r="AA23" i="38"/>
  <c r="R23" i="38" s="1"/>
  <c r="AD25" i="38"/>
  <c r="T25" i="38" s="1"/>
  <c r="AA17" i="39"/>
  <c r="S17" i="39" s="1"/>
  <c r="BA21" i="40"/>
  <c r="D21" i="40" s="1"/>
  <c r="BI21" i="40"/>
  <c r="L21" i="40" s="1"/>
  <c r="AA13" i="40"/>
  <c r="S13" i="40" s="1"/>
  <c r="AA17" i="40"/>
  <c r="S17" i="40" s="1"/>
  <c r="BQ21" i="42"/>
  <c r="AZ21" i="35"/>
  <c r="C21" i="35" s="1"/>
  <c r="BH21" i="35"/>
  <c r="K21" i="35" s="1"/>
  <c r="AA10" i="35"/>
  <c r="S10" i="35" s="1"/>
  <c r="AO40" i="35"/>
  <c r="AJ21" i="36"/>
  <c r="AO21" i="36"/>
  <c r="BA21" i="36"/>
  <c r="D21" i="36" s="1"/>
  <c r="BI21" i="36"/>
  <c r="L21" i="36" s="1"/>
  <c r="AD12" i="36"/>
  <c r="U12" i="36" s="1"/>
  <c r="AA13" i="36"/>
  <c r="S13" i="36" s="1"/>
  <c r="AD16" i="36"/>
  <c r="U16" i="36" s="1"/>
  <c r="AV21" i="37"/>
  <c r="BE21" i="37"/>
  <c r="H21" i="37" s="1"/>
  <c r="AA15" i="37"/>
  <c r="S15" i="37" s="1"/>
  <c r="AA19" i="37"/>
  <c r="S19" i="37" s="1"/>
  <c r="AO40" i="37"/>
  <c r="AC21" i="38"/>
  <c r="AO21" i="38"/>
  <c r="BC21" i="38"/>
  <c r="F21" i="38" s="1"/>
  <c r="BK21" i="38"/>
  <c r="N21" i="38" s="1"/>
  <c r="AT21" i="38"/>
  <c r="AT23" i="38" s="1"/>
  <c r="AM21" i="39"/>
  <c r="AM23" i="39" s="1"/>
  <c r="BA21" i="39"/>
  <c r="D21" i="39" s="1"/>
  <c r="BI21" i="39"/>
  <c r="L21" i="39" s="1"/>
  <c r="AD12" i="39"/>
  <c r="U12" i="39" s="1"/>
  <c r="AD24" i="39"/>
  <c r="T24" i="39" s="1"/>
  <c r="AY21" i="40"/>
  <c r="B21" i="40" s="1"/>
  <c r="BG21" i="40"/>
  <c r="J21" i="40" s="1"/>
  <c r="BQ21" i="40"/>
  <c r="AO21" i="40"/>
  <c r="AX21" i="40"/>
  <c r="A21" i="40" s="1"/>
  <c r="BB21" i="40"/>
  <c r="E21" i="40" s="1"/>
  <c r="BF21" i="40"/>
  <c r="I21" i="40" s="1"/>
  <c r="BJ21" i="40"/>
  <c r="M21" i="40" s="1"/>
  <c r="AA19" i="40"/>
  <c r="S19" i="40" s="1"/>
  <c r="Z21" i="40"/>
  <c r="AB22" i="40" s="1"/>
  <c r="AF21" i="43"/>
  <c r="AJ21" i="43"/>
  <c r="AT21" i="43"/>
  <c r="AT23" i="43" s="1"/>
  <c r="BA21" i="35"/>
  <c r="D21" i="35" s="1"/>
  <c r="BI21" i="35"/>
  <c r="L21" i="35" s="1"/>
  <c r="BQ21" i="36"/>
  <c r="AX21" i="36"/>
  <c r="A21" i="36" s="1"/>
  <c r="BB21" i="36"/>
  <c r="E21" i="36" s="1"/>
  <c r="BF21" i="36"/>
  <c r="I21" i="36" s="1"/>
  <c r="BJ21" i="36"/>
  <c r="M21" i="36" s="1"/>
  <c r="AD14" i="36"/>
  <c r="U14" i="36" s="1"/>
  <c r="AC27" i="36"/>
  <c r="AD23" i="36"/>
  <c r="T23" i="36" s="1"/>
  <c r="BC21" i="37"/>
  <c r="F21" i="37" s="1"/>
  <c r="BK21" i="37"/>
  <c r="N21" i="37" s="1"/>
  <c r="AC21" i="37"/>
  <c r="AB22" i="37" s="1"/>
  <c r="AD10" i="37"/>
  <c r="U10" i="37" s="1"/>
  <c r="AI21" i="37"/>
  <c r="AU21" i="37"/>
  <c r="AZ21" i="37"/>
  <c r="C21" i="37" s="1"/>
  <c r="BD21" i="37"/>
  <c r="G21" i="37" s="1"/>
  <c r="BH21" i="37"/>
  <c r="K21" i="37" s="1"/>
  <c r="AC27" i="37"/>
  <c r="AD23" i="37"/>
  <c r="T23" i="37" s="1"/>
  <c r="AH21" i="38"/>
  <c r="AX21" i="39"/>
  <c r="A21" i="39" s="1"/>
  <c r="BB21" i="39"/>
  <c r="E21" i="39" s="1"/>
  <c r="BF21" i="39"/>
  <c r="I21" i="39" s="1"/>
  <c r="BJ21" i="39"/>
  <c r="M21" i="39" s="1"/>
  <c r="AD14" i="39"/>
  <c r="U14" i="39" s="1"/>
  <c r="Z27" i="39"/>
  <c r="AB29" i="39" s="1"/>
  <c r="Q27" i="39" s="1"/>
  <c r="AA23" i="39"/>
  <c r="R23" i="39" s="1"/>
  <c r="AV21" i="40"/>
  <c r="O21" i="40" s="1"/>
  <c r="BE21" i="40"/>
  <c r="H21" i="40" s="1"/>
  <c r="AA13" i="41"/>
  <c r="S13" i="41" s="1"/>
  <c r="Z21" i="41"/>
  <c r="AB22" i="41" s="1"/>
  <c r="R21" i="41" s="1"/>
  <c r="AD23" i="38"/>
  <c r="T23" i="38" s="1"/>
  <c r="AD23" i="39"/>
  <c r="T23" i="39" s="1"/>
  <c r="AD23" i="40"/>
  <c r="T23" i="40" s="1"/>
  <c r="AD24" i="40"/>
  <c r="T24" i="40" s="1"/>
  <c r="AM21" i="41"/>
  <c r="AM23" i="41" s="1"/>
  <c r="BP21" i="41"/>
  <c r="AP21" i="41"/>
  <c r="AJ21" i="42"/>
  <c r="BA21" i="42"/>
  <c r="D21" i="42" s="1"/>
  <c r="BI21" i="42"/>
  <c r="L21" i="42" s="1"/>
  <c r="AG21" i="43"/>
  <c r="AN21" i="43"/>
  <c r="AN23" i="43" s="1"/>
  <c r="AR21" i="43"/>
  <c r="AU21" i="43"/>
  <c r="AY21" i="43"/>
  <c r="B21" i="43" s="1"/>
  <c r="BD21" i="43"/>
  <c r="G21" i="43" s="1"/>
  <c r="AD25" i="40"/>
  <c r="T25" i="40" s="1"/>
  <c r="BQ21" i="41"/>
  <c r="Z21" i="43"/>
  <c r="AH21" i="43"/>
  <c r="AO21" i="43"/>
  <c r="BQ21" i="43"/>
  <c r="AD13" i="43"/>
  <c r="U13" i="43" s="1"/>
  <c r="AV21" i="41"/>
  <c r="BE21" i="41"/>
  <c r="H21" i="41" s="1"/>
  <c r="AF21" i="42"/>
  <c r="AS21" i="42"/>
  <c r="AS23" i="42" s="1"/>
  <c r="AV21" i="42"/>
  <c r="BE21" i="42"/>
  <c r="H21" i="42" s="1"/>
  <c r="AA13" i="42"/>
  <c r="S13" i="42" s="1"/>
  <c r="AA17" i="42"/>
  <c r="S17" i="42" s="1"/>
  <c r="AF39" i="42"/>
  <c r="AO40" i="42"/>
  <c r="AC21" i="43"/>
  <c r="AI21" i="43"/>
  <c r="AM21" i="43"/>
  <c r="AM23" i="43" s="1"/>
  <c r="AP21" i="43"/>
  <c r="AZ21" i="43"/>
  <c r="C21" i="43" s="1"/>
  <c r="BC21" i="43"/>
  <c r="F21" i="43" s="1"/>
  <c r="BH21" i="43"/>
  <c r="K21" i="43" s="1"/>
  <c r="AA11" i="44"/>
  <c r="S11" i="44" s="1"/>
  <c r="AA19" i="44"/>
  <c r="S19" i="44" s="1"/>
  <c r="AO40" i="44"/>
  <c r="AN21" i="46"/>
  <c r="AN23" i="46" s="1"/>
  <c r="AR21" i="46"/>
  <c r="AY21" i="46"/>
  <c r="B21" i="46" s="1"/>
  <c r="BG21" i="46"/>
  <c r="J21" i="46" s="1"/>
  <c r="AC21" i="47"/>
  <c r="AB22" i="47" s="1"/>
  <c r="AD16" i="44"/>
  <c r="U16" i="44" s="1"/>
  <c r="Z27" i="44"/>
  <c r="AB29" i="44" s="1"/>
  <c r="Q27" i="44" s="1"/>
  <c r="AA24" i="44"/>
  <c r="R24" i="44" s="1"/>
  <c r="AG39" i="44"/>
  <c r="V29" i="44" s="1"/>
  <c r="AC27" i="45"/>
  <c r="AH21" i="46"/>
  <c r="AO21" i="46"/>
  <c r="BQ21" i="46"/>
  <c r="AA10" i="46"/>
  <c r="S10" i="46" s="1"/>
  <c r="AD18" i="45"/>
  <c r="U18" i="45" s="1"/>
  <c r="AF39" i="45"/>
  <c r="O21" i="45" s="1"/>
  <c r="BC21" i="46"/>
  <c r="F21" i="46" s="1"/>
  <c r="BK21" i="46"/>
  <c r="N21" i="46" s="1"/>
  <c r="AD13" i="46"/>
  <c r="U13" i="46" s="1"/>
  <c r="AF21" i="45"/>
  <c r="AF23" i="45" s="1"/>
  <c r="AK21" i="45"/>
  <c r="AK23" i="45" s="1"/>
  <c r="AP21" i="47"/>
  <c r="AA16" i="47"/>
  <c r="S16" i="47" s="1"/>
  <c r="AD25" i="47"/>
  <c r="T25" i="47" s="1"/>
  <c r="AM21" i="48"/>
  <c r="AM23" i="48" s="1"/>
  <c r="BA21" i="48"/>
  <c r="D21" i="48" s="1"/>
  <c r="BI21" i="48"/>
  <c r="L21" i="48" s="1"/>
  <c r="BP21" i="48"/>
  <c r="AN21" i="48"/>
  <c r="AN23" i="48" s="1"/>
  <c r="AR21" i="48"/>
  <c r="AC27" i="48"/>
  <c r="AB29" i="48" s="1"/>
  <c r="Q27" i="48" s="1"/>
  <c r="AD23" i="48"/>
  <c r="T23" i="48" s="1"/>
  <c r="AC27" i="51"/>
  <c r="AB29" i="51" s="1"/>
  <c r="Q27" i="51" s="1"/>
  <c r="AD23" i="51"/>
  <c r="T23" i="51" s="1"/>
  <c r="AF39" i="51"/>
  <c r="AL21" i="45"/>
  <c r="AL23" i="45" s="1"/>
  <c r="AN21" i="45"/>
  <c r="AN23" i="45" s="1"/>
  <c r="AV21" i="45"/>
  <c r="AY21" i="45"/>
  <c r="B21" i="45" s="1"/>
  <c r="BC21" i="45"/>
  <c r="F21" i="45" s="1"/>
  <c r="BG21" i="45"/>
  <c r="J21" i="45" s="1"/>
  <c r="BK21" i="45"/>
  <c r="N21" i="45" s="1"/>
  <c r="AG21" i="47"/>
  <c r="AD13" i="47"/>
  <c r="U13" i="47" s="1"/>
  <c r="AA23" i="47"/>
  <c r="R23" i="47" s="1"/>
  <c r="AS21" i="48"/>
  <c r="AS23" i="48" s="1"/>
  <c r="AY21" i="48"/>
  <c r="B21" i="48" s="1"/>
  <c r="BG21" i="48"/>
  <c r="J21" i="48" s="1"/>
  <c r="AA13" i="48"/>
  <c r="S13" i="48" s="1"/>
  <c r="AD24" i="48"/>
  <c r="T24" i="48" s="1"/>
  <c r="AN21" i="50"/>
  <c r="AN23" i="50" s="1"/>
  <c r="AH21" i="47"/>
  <c r="AN21" i="47"/>
  <c r="AN23" i="47" s="1"/>
  <c r="AR21" i="47"/>
  <c r="AT21" i="47"/>
  <c r="AT23" i="47" s="1"/>
  <c r="AA10" i="47"/>
  <c r="S10" i="47" s="1"/>
  <c r="AD23" i="47"/>
  <c r="T23" i="47" s="1"/>
  <c r="AC27" i="47"/>
  <c r="AB29" i="47" s="1"/>
  <c r="Q27" i="47" s="1"/>
  <c r="AV21" i="48"/>
  <c r="O21" i="48" s="1"/>
  <c r="BE21" i="48"/>
  <c r="H21" i="48" s="1"/>
  <c r="AD10" i="48"/>
  <c r="U10" i="48" s="1"/>
  <c r="AC21" i="48"/>
  <c r="AB22" i="48" s="1"/>
  <c r="Z21" i="49"/>
  <c r="BA21" i="49"/>
  <c r="D21" i="49" s="1"/>
  <c r="BI21" i="49"/>
  <c r="L21" i="49" s="1"/>
  <c r="AH21" i="49"/>
  <c r="AT21" i="49"/>
  <c r="AT23" i="49" s="1"/>
  <c r="AY21" i="49"/>
  <c r="B21" i="49" s="1"/>
  <c r="BC21" i="49"/>
  <c r="F21" i="49" s="1"/>
  <c r="BG21" i="49"/>
  <c r="J21" i="49" s="1"/>
  <c r="BK21" i="49"/>
  <c r="N21" i="49" s="1"/>
  <c r="BC21" i="50"/>
  <c r="F21" i="50" s="1"/>
  <c r="BK21" i="50"/>
  <c r="N21" i="50" s="1"/>
  <c r="AA13" i="50"/>
  <c r="S13" i="50" s="1"/>
  <c r="AC27" i="50"/>
  <c r="AB29" i="50" s="1"/>
  <c r="Q27" i="50" s="1"/>
  <c r="AD23" i="50"/>
  <c r="T23" i="50" s="1"/>
  <c r="AD24" i="50"/>
  <c r="T24" i="50" s="1"/>
  <c r="AO40" i="50"/>
  <c r="AM21" i="51"/>
  <c r="AM23" i="51" s="1"/>
  <c r="AD12" i="49"/>
  <c r="U12" i="49" s="1"/>
  <c r="AD16" i="49"/>
  <c r="U16" i="49" s="1"/>
  <c r="AC27" i="49"/>
  <c r="AB29" i="49" s="1"/>
  <c r="Q27" i="49" s="1"/>
  <c r="AD23" i="49"/>
  <c r="T23" i="49" s="1"/>
  <c r="Z21" i="50"/>
  <c r="AB22" i="50" s="1"/>
  <c r="AA11" i="50"/>
  <c r="S11" i="50" s="1"/>
  <c r="AG39" i="50"/>
  <c r="AD10" i="51"/>
  <c r="U10" i="51" s="1"/>
  <c r="AC21" i="51"/>
  <c r="AA11" i="51"/>
  <c r="S11" i="51" s="1"/>
  <c r="AD18" i="51"/>
  <c r="U18" i="51" s="1"/>
  <c r="AC21" i="49"/>
  <c r="AS21" i="49"/>
  <c r="AS23" i="49" s="1"/>
  <c r="AV21" i="49"/>
  <c r="BE21" i="49"/>
  <c r="H21" i="49" s="1"/>
  <c r="AO21" i="49"/>
  <c r="AX21" i="49"/>
  <c r="A21" i="49" s="1"/>
  <c r="BB21" i="49"/>
  <c r="E21" i="49" s="1"/>
  <c r="BF21" i="49"/>
  <c r="I21" i="49" s="1"/>
  <c r="BJ21" i="49"/>
  <c r="M21" i="49" s="1"/>
  <c r="BQ21" i="50"/>
  <c r="AO21" i="50"/>
  <c r="AX21" i="50"/>
  <c r="A21" i="50" s="1"/>
  <c r="BB21" i="50"/>
  <c r="E21" i="50" s="1"/>
  <c r="BF21" i="50"/>
  <c r="I21" i="50" s="1"/>
  <c r="BJ21" i="50"/>
  <c r="M21" i="50" s="1"/>
  <c r="AD14" i="51"/>
  <c r="U14" i="51" s="1"/>
  <c r="AJ9" i="45"/>
  <c r="AJ21" i="45" s="1"/>
  <c r="V39" i="45" s="1"/>
  <c r="AD23" i="45"/>
  <c r="T23" i="45" s="1"/>
  <c r="AB29" i="45"/>
  <c r="Q27" i="45" s="1"/>
  <c r="AA23" i="45"/>
  <c r="R23" i="45" s="1"/>
  <c r="BP23" i="45"/>
  <c r="V41" i="45"/>
  <c r="AD10" i="45"/>
  <c r="U10" i="45" s="1"/>
  <c r="AG10" i="45"/>
  <c r="BQ21" i="45"/>
  <c r="BQ23" i="45" s="1"/>
  <c r="AO40" i="45"/>
  <c r="BA21" i="45"/>
  <c r="D21" i="45" s="1"/>
  <c r="BE21" i="45"/>
  <c r="H21" i="45" s="1"/>
  <c r="BI21" i="45"/>
  <c r="L21" i="45" s="1"/>
  <c r="AP21" i="45"/>
  <c r="AP23" i="45" s="1"/>
  <c r="AO21" i="45"/>
  <c r="V45" i="45" s="1"/>
  <c r="AD12" i="45"/>
  <c r="U12" i="45" s="1"/>
  <c r="AG12" i="45"/>
  <c r="AS21" i="45"/>
  <c r="AS23" i="45" s="1"/>
  <c r="AX21" i="45"/>
  <c r="A21" i="45" s="1"/>
  <c r="BB21" i="45"/>
  <c r="E21" i="45" s="1"/>
  <c r="BF21" i="45"/>
  <c r="I21" i="45" s="1"/>
  <c r="BJ21" i="45"/>
  <c r="M21" i="45" s="1"/>
  <c r="AG39" i="45"/>
  <c r="AI21" i="45"/>
  <c r="V33" i="45" s="1"/>
  <c r="AU21" i="45"/>
  <c r="AZ21" i="45"/>
  <c r="C21" i="45" s="1"/>
  <c r="BD21" i="45"/>
  <c r="G21" i="45" s="1"/>
  <c r="BH21" i="45"/>
  <c r="K21" i="45" s="1"/>
  <c r="AO42" i="45"/>
  <c r="V37" i="45"/>
  <c r="AM21" i="45"/>
  <c r="AM23" i="45" s="1"/>
  <c r="AC21" i="45"/>
  <c r="AB22" i="45" s="1"/>
  <c r="AR21" i="45"/>
  <c r="W27" i="45" s="1"/>
  <c r="AH21" i="45"/>
  <c r="AH23" i="45" s="1"/>
  <c r="AT21" i="45"/>
  <c r="AT23" i="45" s="1"/>
  <c r="AI23" i="45"/>
  <c r="H6" i="3"/>
  <c r="X20" i="29"/>
  <c r="H6" i="28"/>
  <c r="A6" i="29"/>
  <c r="AK23" i="42" l="1"/>
  <c r="V41" i="42"/>
  <c r="V41" i="33"/>
  <c r="AK23" i="33"/>
  <c r="V42" i="45"/>
  <c r="O21" i="33"/>
  <c r="W27" i="37"/>
  <c r="O21" i="46"/>
  <c r="O21" i="44"/>
  <c r="AQ23" i="40"/>
  <c r="R35" i="40"/>
  <c r="AJ23" i="31"/>
  <c r="V39" i="31"/>
  <c r="AO42" i="39"/>
  <c r="V37" i="39"/>
  <c r="AO23" i="41"/>
  <c r="V45" i="41"/>
  <c r="AJ23" i="37"/>
  <c r="V39" i="37"/>
  <c r="AQ23" i="35"/>
  <c r="R35" i="35"/>
  <c r="R21" i="39"/>
  <c r="R35" i="45"/>
  <c r="V29" i="50"/>
  <c r="R21" i="48"/>
  <c r="O21" i="32"/>
  <c r="V39" i="3"/>
  <c r="V41" i="49"/>
  <c r="AK23" i="49"/>
  <c r="V37" i="28"/>
  <c r="AO42" i="28"/>
  <c r="BP23" i="33"/>
  <c r="R34" i="33"/>
  <c r="AK23" i="51"/>
  <c r="V41" i="51"/>
  <c r="O21" i="51"/>
  <c r="AB22" i="36"/>
  <c r="R21" i="36" s="1"/>
  <c r="R21" i="47"/>
  <c r="O21" i="37"/>
  <c r="V33" i="28"/>
  <c r="R35" i="39"/>
  <c r="AQ23" i="39"/>
  <c r="AK23" i="35"/>
  <c r="V41" i="35"/>
  <c r="AL23" i="33"/>
  <c r="V42" i="33"/>
  <c r="AR23" i="28"/>
  <c r="W27" i="28"/>
  <c r="V42" i="48"/>
  <c r="AL23" i="48"/>
  <c r="AJ23" i="29"/>
  <c r="V39" i="29"/>
  <c r="AB22" i="31"/>
  <c r="G4" i="46"/>
  <c r="G4" i="47" s="1"/>
  <c r="G4" i="48" s="1"/>
  <c r="G4" i="49" s="1"/>
  <c r="G4" i="50" s="1"/>
  <c r="AQ23" i="50"/>
  <c r="R35" i="50"/>
  <c r="V42" i="49"/>
  <c r="AL23" i="49"/>
  <c r="V42" i="41"/>
  <c r="AL23" i="41"/>
  <c r="V42" i="40"/>
  <c r="AL23" i="40"/>
  <c r="R33" i="29"/>
  <c r="AF23" i="29"/>
  <c r="AF23" i="50"/>
  <c r="R33" i="50"/>
  <c r="AK23" i="30"/>
  <c r="V41" i="30"/>
  <c r="BL9" i="30" s="1"/>
  <c r="AJ23" i="50"/>
  <c r="V39" i="50"/>
  <c r="O21" i="49"/>
  <c r="O21" i="41"/>
  <c r="AB29" i="36"/>
  <c r="Q27" i="36" s="1"/>
  <c r="R21" i="40"/>
  <c r="AB22" i="33"/>
  <c r="R21" i="33" s="1"/>
  <c r="R35" i="29"/>
  <c r="AL23" i="1"/>
  <c r="AK23" i="31"/>
  <c r="V41" i="44"/>
  <c r="AK23" i="44"/>
  <c r="V39" i="35"/>
  <c r="AJ23" i="35"/>
  <c r="AJ23" i="41"/>
  <c r="V39" i="41"/>
  <c r="BL9" i="41" s="1"/>
  <c r="AB22" i="51"/>
  <c r="R21" i="51" s="1"/>
  <c r="AB29" i="37"/>
  <c r="Q27" i="37" s="1"/>
  <c r="AB22" i="38"/>
  <c r="R21" i="38" s="1"/>
  <c r="O21" i="34"/>
  <c r="R21" i="34"/>
  <c r="AB29" i="29"/>
  <c r="Q27" i="29" s="1"/>
  <c r="W42" i="3"/>
  <c r="P42" i="28" s="1"/>
  <c r="O21" i="47"/>
  <c r="V45" i="30"/>
  <c r="AO23" i="30"/>
  <c r="AO42" i="43"/>
  <c r="V37" i="43"/>
  <c r="V31" i="31"/>
  <c r="R21" i="45"/>
  <c r="AG21" i="45"/>
  <c r="AG23" i="45" s="1"/>
  <c r="AQ23" i="51"/>
  <c r="R35" i="51"/>
  <c r="AR23" i="49"/>
  <c r="W27" i="49"/>
  <c r="V41" i="48"/>
  <c r="AK23" i="48"/>
  <c r="V41" i="47"/>
  <c r="AK23" i="47"/>
  <c r="V42" i="46"/>
  <c r="AL23" i="46"/>
  <c r="AI23" i="44"/>
  <c r="V33" i="44"/>
  <c r="BQ23" i="39"/>
  <c r="V34" i="39"/>
  <c r="R33" i="48"/>
  <c r="AF23" i="48"/>
  <c r="AO42" i="46"/>
  <c r="V37" i="46"/>
  <c r="AF23" i="41"/>
  <c r="R33" i="41"/>
  <c r="V42" i="38"/>
  <c r="AL23" i="38"/>
  <c r="AF23" i="30"/>
  <c r="R33" i="30"/>
  <c r="BP23" i="40"/>
  <c r="R34" i="40"/>
  <c r="AO23" i="35"/>
  <c r="V45" i="35"/>
  <c r="AJ23" i="33"/>
  <c r="V39" i="33"/>
  <c r="BL9" i="33" s="1"/>
  <c r="V34" i="31"/>
  <c r="BQ23" i="31"/>
  <c r="V41" i="28"/>
  <c r="AK23" i="28"/>
  <c r="V34" i="44"/>
  <c r="BQ23" i="44"/>
  <c r="V39" i="32"/>
  <c r="AJ23" i="32"/>
  <c r="AF23" i="51"/>
  <c r="R33" i="51"/>
  <c r="AF23" i="49"/>
  <c r="R33" i="49"/>
  <c r="AQ23" i="44"/>
  <c r="R35" i="44"/>
  <c r="BP23" i="47"/>
  <c r="R34" i="47"/>
  <c r="V42" i="42"/>
  <c r="AL23" i="42"/>
  <c r="AJ23" i="51"/>
  <c r="V39" i="51"/>
  <c r="V45" i="37"/>
  <c r="AO23" i="37"/>
  <c r="AL23" i="35"/>
  <c r="V42" i="35"/>
  <c r="BL9" i="35" s="1"/>
  <c r="AF23" i="32"/>
  <c r="R33" i="32"/>
  <c r="AO42" i="47"/>
  <c r="V37" i="47"/>
  <c r="AI23" i="41"/>
  <c r="V33" i="41"/>
  <c r="AL23" i="39"/>
  <c r="V42" i="39"/>
  <c r="BP23" i="35"/>
  <c r="R34" i="35"/>
  <c r="R35" i="34"/>
  <c r="AQ23" i="34"/>
  <c r="AO42" i="31"/>
  <c r="V37" i="31"/>
  <c r="AQ23" i="46"/>
  <c r="R35" i="46"/>
  <c r="AR23" i="38"/>
  <c r="W27" i="38"/>
  <c r="AO42" i="33"/>
  <c r="V37" i="33"/>
  <c r="AF23" i="33"/>
  <c r="R33" i="33"/>
  <c r="AO42" i="29"/>
  <c r="V37" i="29"/>
  <c r="V41" i="3"/>
  <c r="AK23" i="3"/>
  <c r="AL28" i="3" s="1"/>
  <c r="O21" i="43"/>
  <c r="R21" i="42"/>
  <c r="BP23" i="49"/>
  <c r="R34" i="49"/>
  <c r="AP23" i="44"/>
  <c r="V35" i="44"/>
  <c r="R34" i="46"/>
  <c r="BP23" i="46"/>
  <c r="AG23" i="38"/>
  <c r="V29" i="38"/>
  <c r="W27" i="30"/>
  <c r="AR23" i="30"/>
  <c r="AQ23" i="47"/>
  <c r="R35" i="47"/>
  <c r="V39" i="46"/>
  <c r="AJ23" i="46"/>
  <c r="AR23" i="44"/>
  <c r="W27" i="44"/>
  <c r="AF23" i="37"/>
  <c r="R33" i="37"/>
  <c r="BP23" i="34"/>
  <c r="R34" i="34"/>
  <c r="V35" i="28"/>
  <c r="AP23" i="28"/>
  <c r="BQ23" i="38"/>
  <c r="V34" i="38"/>
  <c r="AL23" i="37"/>
  <c r="V42" i="37"/>
  <c r="BL9" i="37" s="1"/>
  <c r="AF23" i="3"/>
  <c r="R33" i="3"/>
  <c r="R33" i="45"/>
  <c r="R21" i="46"/>
  <c r="V34" i="49"/>
  <c r="BQ23" i="49"/>
  <c r="V37" i="48"/>
  <c r="AO42" i="48"/>
  <c r="V41" i="43"/>
  <c r="AK23" i="43"/>
  <c r="AL23" i="51"/>
  <c r="V42" i="51"/>
  <c r="W27" i="50"/>
  <c r="AR23" i="50"/>
  <c r="R35" i="49"/>
  <c r="AQ23" i="49"/>
  <c r="AJ23" i="48"/>
  <c r="V39" i="48"/>
  <c r="AO42" i="40"/>
  <c r="V37" i="40"/>
  <c r="V41" i="39"/>
  <c r="AK23" i="39"/>
  <c r="AO42" i="38"/>
  <c r="V37" i="38"/>
  <c r="V42" i="50"/>
  <c r="AL23" i="50"/>
  <c r="V42" i="31"/>
  <c r="BL9" i="31" s="1"/>
  <c r="AL23" i="31"/>
  <c r="AK28" i="31" s="1"/>
  <c r="R35" i="1"/>
  <c r="T35" i="1" s="1"/>
  <c r="AQ23" i="1"/>
  <c r="AI23" i="47"/>
  <c r="V33" i="47"/>
  <c r="AF23" i="46"/>
  <c r="R33" i="46"/>
  <c r="R33" i="35"/>
  <c r="AF23" i="35"/>
  <c r="R35" i="48"/>
  <c r="AQ23" i="48"/>
  <c r="V33" i="46"/>
  <c r="AI23" i="46"/>
  <c r="R35" i="36"/>
  <c r="AQ23" i="36"/>
  <c r="V35" i="51"/>
  <c r="AP23" i="51"/>
  <c r="V37" i="49"/>
  <c r="AO42" i="49"/>
  <c r="AO23" i="47"/>
  <c r="V45" i="47"/>
  <c r="V29" i="46"/>
  <c r="AG23" i="46"/>
  <c r="V34" i="51"/>
  <c r="BQ23" i="51"/>
  <c r="V35" i="48"/>
  <c r="AP23" i="48"/>
  <c r="AF23" i="47"/>
  <c r="R33" i="47"/>
  <c r="AO42" i="51"/>
  <c r="V37" i="51"/>
  <c r="V29" i="51"/>
  <c r="AG23" i="51"/>
  <c r="V41" i="50"/>
  <c r="BL9" i="50" s="1"/>
  <c r="AK23" i="50"/>
  <c r="V39" i="49"/>
  <c r="BL9" i="49" s="1"/>
  <c r="AJ23" i="49"/>
  <c r="V31" i="44"/>
  <c r="AH23" i="44"/>
  <c r="V39" i="40"/>
  <c r="BL9" i="40" s="1"/>
  <c r="AJ23" i="40"/>
  <c r="V35" i="36"/>
  <c r="AP23" i="36"/>
  <c r="R34" i="43"/>
  <c r="BP23" i="43"/>
  <c r="AR23" i="42"/>
  <c r="W27" i="42"/>
  <c r="W27" i="41"/>
  <c r="V31" i="41"/>
  <c r="AR23" i="41"/>
  <c r="V35" i="39"/>
  <c r="AP23" i="39"/>
  <c r="AF23" i="39"/>
  <c r="R33" i="39"/>
  <c r="V37" i="41"/>
  <c r="AO42" i="41"/>
  <c r="AI23" i="40"/>
  <c r="V33" i="40"/>
  <c r="AL23" i="36"/>
  <c r="V42" i="36"/>
  <c r="AR23" i="35"/>
  <c r="W27" i="35"/>
  <c r="R34" i="32"/>
  <c r="BP23" i="32"/>
  <c r="V41" i="32"/>
  <c r="AK23" i="32"/>
  <c r="V39" i="34"/>
  <c r="AJ23" i="34"/>
  <c r="AL23" i="32"/>
  <c r="V42" i="32"/>
  <c r="W27" i="29"/>
  <c r="AR23" i="29"/>
  <c r="V37" i="3"/>
  <c r="W37" i="3" s="1"/>
  <c r="P37" i="28" s="1"/>
  <c r="T37" i="28" s="1"/>
  <c r="W37" i="28" s="1"/>
  <c r="P37" i="29" s="1"/>
  <c r="T37" i="29" s="1"/>
  <c r="W37" i="29" s="1"/>
  <c r="P37" i="30" s="1"/>
  <c r="T37" i="30" s="1"/>
  <c r="AO42" i="3"/>
  <c r="AG23" i="29"/>
  <c r="V29" i="29"/>
  <c r="AQ23" i="28"/>
  <c r="R35" i="28"/>
  <c r="V31" i="29"/>
  <c r="AH23" i="29"/>
  <c r="AB22" i="29"/>
  <c r="R21" i="29" s="1"/>
  <c r="AB22" i="1"/>
  <c r="V29" i="48"/>
  <c r="AG23" i="48"/>
  <c r="AO23" i="51"/>
  <c r="V45" i="51"/>
  <c r="V35" i="49"/>
  <c r="AP23" i="49"/>
  <c r="AF23" i="40"/>
  <c r="R33" i="40"/>
  <c r="AG23" i="39"/>
  <c r="V29" i="39"/>
  <c r="AI23" i="36"/>
  <c r="V33" i="36"/>
  <c r="AP23" i="38"/>
  <c r="V35" i="38"/>
  <c r="V39" i="38"/>
  <c r="AJ23" i="38"/>
  <c r="V29" i="40"/>
  <c r="AG23" i="40"/>
  <c r="V33" i="39"/>
  <c r="AI23" i="39"/>
  <c r="AO42" i="36"/>
  <c r="V37" i="36"/>
  <c r="R34" i="44"/>
  <c r="BP23" i="44"/>
  <c r="V35" i="42"/>
  <c r="AP23" i="42"/>
  <c r="R34" i="42"/>
  <c r="BP23" i="42"/>
  <c r="V37" i="34"/>
  <c r="AO42" i="34"/>
  <c r="BQ23" i="34"/>
  <c r="V34" i="34"/>
  <c r="V37" i="32"/>
  <c r="AO42" i="32"/>
  <c r="R35" i="32"/>
  <c r="AQ23" i="32"/>
  <c r="AF23" i="34"/>
  <c r="R33" i="34"/>
  <c r="AR23" i="36"/>
  <c r="W27" i="36"/>
  <c r="AF23" i="36"/>
  <c r="R33" i="36"/>
  <c r="AG23" i="28"/>
  <c r="V29" i="28"/>
  <c r="AJ23" i="28"/>
  <c r="V39" i="28"/>
  <c r="V42" i="28"/>
  <c r="W42" i="28" s="1"/>
  <c r="P42" i="29" s="1"/>
  <c r="W42" i="29" s="1"/>
  <c r="P42" i="30" s="1"/>
  <c r="W42" i="30" s="1"/>
  <c r="P42" i="31" s="1"/>
  <c r="W42" i="31" s="1"/>
  <c r="P42" i="32" s="1"/>
  <c r="W42" i="32" s="1"/>
  <c r="P42" i="33" s="1"/>
  <c r="W42" i="33" s="1"/>
  <c r="P42" i="34" s="1"/>
  <c r="AL23" i="28"/>
  <c r="AP23" i="3"/>
  <c r="V35" i="3"/>
  <c r="BP23" i="50"/>
  <c r="R34" i="50"/>
  <c r="BP23" i="51"/>
  <c r="R34" i="51"/>
  <c r="AO23" i="48"/>
  <c r="V45" i="48"/>
  <c r="V34" i="47"/>
  <c r="BQ23" i="47"/>
  <c r="AP23" i="50"/>
  <c r="V35" i="50"/>
  <c r="AI23" i="49"/>
  <c r="V33" i="49"/>
  <c r="AR23" i="40"/>
  <c r="W27" i="40"/>
  <c r="V45" i="39"/>
  <c r="AO23" i="39"/>
  <c r="AJ23" i="44"/>
  <c r="V39" i="44"/>
  <c r="BL9" i="44" s="1"/>
  <c r="AQ23" i="42"/>
  <c r="R35" i="42"/>
  <c r="AR23" i="39"/>
  <c r="W27" i="39"/>
  <c r="V29" i="37"/>
  <c r="AG23" i="37"/>
  <c r="R33" i="44"/>
  <c r="AF23" i="44"/>
  <c r="V33" i="42"/>
  <c r="AI23" i="42"/>
  <c r="V31" i="39"/>
  <c r="AH23" i="39"/>
  <c r="V41" i="38"/>
  <c r="AK23" i="38"/>
  <c r="V29" i="36"/>
  <c r="AG23" i="36"/>
  <c r="V34" i="35"/>
  <c r="BQ23" i="35"/>
  <c r="V31" i="36"/>
  <c r="AH23" i="36"/>
  <c r="R35" i="33"/>
  <c r="AQ23" i="33"/>
  <c r="AP23" i="35"/>
  <c r="V35" i="35"/>
  <c r="AK23" i="29"/>
  <c r="V41" i="29"/>
  <c r="V41" i="1"/>
  <c r="W41" i="1" s="1"/>
  <c r="P41" i="3" s="1"/>
  <c r="W41" i="3" s="1"/>
  <c r="P41" i="28" s="1"/>
  <c r="W41" i="28" s="1"/>
  <c r="P41" i="29" s="1"/>
  <c r="W41" i="29" s="1"/>
  <c r="P41" i="30" s="1"/>
  <c r="W41" i="30" s="1"/>
  <c r="P41" i="31" s="1"/>
  <c r="W41" i="31" s="1"/>
  <c r="P41" i="32" s="1"/>
  <c r="W41" i="32" s="1"/>
  <c r="P41" i="33" s="1"/>
  <c r="W41" i="33" s="1"/>
  <c r="P41" i="34" s="1"/>
  <c r="W41" i="34" s="1"/>
  <c r="P41" i="35" s="1"/>
  <c r="W41" i="35" s="1"/>
  <c r="P41" i="36" s="1"/>
  <c r="W41" i="36" s="1"/>
  <c r="P41" i="37" s="1"/>
  <c r="W41" i="37" s="1"/>
  <c r="P41" i="38" s="1"/>
  <c r="W41" i="38" s="1"/>
  <c r="P41" i="39" s="1"/>
  <c r="W41" i="39" s="1"/>
  <c r="P41" i="40" s="1"/>
  <c r="W41" i="40" s="1"/>
  <c r="P41" i="41" s="1"/>
  <c r="W41" i="41" s="1"/>
  <c r="P41" i="42" s="1"/>
  <c r="W41" i="42" s="1"/>
  <c r="P41" i="43" s="1"/>
  <c r="W41" i="43" s="1"/>
  <c r="P41" i="44" s="1"/>
  <c r="W41" i="44" s="1"/>
  <c r="P41" i="45" s="1"/>
  <c r="W41" i="45" s="1"/>
  <c r="P41" i="46" s="1"/>
  <c r="W41" i="46" s="1"/>
  <c r="P41" i="47" s="1"/>
  <c r="W41" i="47" s="1"/>
  <c r="P41" i="48" s="1"/>
  <c r="W41" i="48" s="1"/>
  <c r="P41" i="49" s="1"/>
  <c r="W41" i="49" s="1"/>
  <c r="P41" i="50" s="1"/>
  <c r="W41" i="50" s="1"/>
  <c r="W41" i="51" s="1"/>
  <c r="AK23" i="1"/>
  <c r="V34" i="28"/>
  <c r="BQ23" i="28"/>
  <c r="V39" i="1"/>
  <c r="W39" i="1" s="1"/>
  <c r="AJ23" i="1"/>
  <c r="AB22" i="43"/>
  <c r="R21" i="43" s="1"/>
  <c r="R21" i="31"/>
  <c r="AL28" i="44"/>
  <c r="V42" i="47"/>
  <c r="AL23" i="47"/>
  <c r="V35" i="46"/>
  <c r="AP23" i="46"/>
  <c r="AR23" i="51"/>
  <c r="V31" i="51"/>
  <c r="W27" i="51"/>
  <c r="AH23" i="50"/>
  <c r="V31" i="50"/>
  <c r="AI23" i="48"/>
  <c r="V33" i="48"/>
  <c r="AK23" i="46"/>
  <c r="V41" i="46"/>
  <c r="BL9" i="46" s="1"/>
  <c r="AI23" i="51"/>
  <c r="V33" i="51"/>
  <c r="V34" i="48"/>
  <c r="BQ23" i="48"/>
  <c r="V39" i="47"/>
  <c r="AJ23" i="47"/>
  <c r="AI23" i="50"/>
  <c r="V33" i="50"/>
  <c r="AO23" i="44"/>
  <c r="V45" i="44"/>
  <c r="V31" i="42"/>
  <c r="AH23" i="42"/>
  <c r="AQ23" i="43"/>
  <c r="R35" i="43"/>
  <c r="AH23" i="40"/>
  <c r="V31" i="40"/>
  <c r="R34" i="39"/>
  <c r="BP23" i="39"/>
  <c r="AQ23" i="37"/>
  <c r="R35" i="37"/>
  <c r="V29" i="41"/>
  <c r="AG23" i="41"/>
  <c r="R35" i="41"/>
  <c r="AQ23" i="41"/>
  <c r="V39" i="39"/>
  <c r="BL9" i="39" s="1"/>
  <c r="AJ23" i="39"/>
  <c r="V45" i="42"/>
  <c r="AO23" i="42"/>
  <c r="AP23" i="40"/>
  <c r="V35" i="40"/>
  <c r="V42" i="34"/>
  <c r="AL23" i="34"/>
  <c r="W27" i="32"/>
  <c r="AR23" i="32"/>
  <c r="AR23" i="31"/>
  <c r="W27" i="31"/>
  <c r="R34" i="36"/>
  <c r="BP23" i="36"/>
  <c r="V45" i="32"/>
  <c r="AO23" i="32"/>
  <c r="AO23" i="31"/>
  <c r="V45" i="31"/>
  <c r="V31" i="35"/>
  <c r="AH23" i="35"/>
  <c r="AI23" i="33"/>
  <c r="V33" i="33"/>
  <c r="V29" i="35"/>
  <c r="AG23" i="35"/>
  <c r="BP23" i="28"/>
  <c r="R34" i="28"/>
  <c r="R34" i="1"/>
  <c r="T34" i="1" s="1"/>
  <c r="W34" i="1" s="1"/>
  <c r="P34" i="3" s="1"/>
  <c r="T34" i="3" s="1"/>
  <c r="W34" i="3" s="1"/>
  <c r="P34" i="28" s="1"/>
  <c r="T34" i="28" s="1"/>
  <c r="W34" i="28" s="1"/>
  <c r="P34" i="29" s="1"/>
  <c r="BP23" i="1"/>
  <c r="V35" i="1"/>
  <c r="AP23" i="1"/>
  <c r="AF23" i="1"/>
  <c r="AK28" i="1" s="1"/>
  <c r="R33" i="1"/>
  <c r="T33" i="1" s="1"/>
  <c r="W33" i="1" s="1"/>
  <c r="P33" i="3" s="1"/>
  <c r="T33" i="3" s="1"/>
  <c r="V45" i="50"/>
  <c r="AO23" i="50"/>
  <c r="V31" i="49"/>
  <c r="AH23" i="49"/>
  <c r="W27" i="47"/>
  <c r="AR23" i="47"/>
  <c r="V31" i="46"/>
  <c r="AH23" i="46"/>
  <c r="AI23" i="34"/>
  <c r="V33" i="34"/>
  <c r="V37" i="30"/>
  <c r="W37" i="30" s="1"/>
  <c r="P37" i="31" s="1"/>
  <c r="T37" i="31" s="1"/>
  <c r="W37" i="31" s="1"/>
  <c r="P37" i="32" s="1"/>
  <c r="T37" i="32" s="1"/>
  <c r="W37" i="32" s="1"/>
  <c r="P37" i="33" s="1"/>
  <c r="T37" i="33" s="1"/>
  <c r="W37" i="33" s="1"/>
  <c r="P37" i="34" s="1"/>
  <c r="T37" i="34" s="1"/>
  <c r="W37" i="34" s="1"/>
  <c r="P37" i="35" s="1"/>
  <c r="T37" i="35" s="1"/>
  <c r="AO42" i="30"/>
  <c r="V33" i="3"/>
  <c r="W33" i="3" s="1"/>
  <c r="P33" i="28" s="1"/>
  <c r="T33" i="28" s="1"/>
  <c r="W33" i="28" s="1"/>
  <c r="P33" i="29" s="1"/>
  <c r="T33" i="29" s="1"/>
  <c r="AI23" i="3"/>
  <c r="V31" i="1"/>
  <c r="AR23" i="1"/>
  <c r="W27" i="1"/>
  <c r="X27" i="1" s="1"/>
  <c r="U27" i="3" s="1"/>
  <c r="AI23" i="29"/>
  <c r="V33" i="29"/>
  <c r="BQ23" i="50"/>
  <c r="V34" i="50"/>
  <c r="W27" i="48"/>
  <c r="AR23" i="48"/>
  <c r="V31" i="48"/>
  <c r="V35" i="47"/>
  <c r="AP23" i="47"/>
  <c r="AR23" i="46"/>
  <c r="W27" i="46"/>
  <c r="AF23" i="42"/>
  <c r="R33" i="42"/>
  <c r="V34" i="41"/>
  <c r="BQ23" i="41"/>
  <c r="R34" i="41"/>
  <c r="BP23" i="41"/>
  <c r="AI23" i="37"/>
  <c r="V33" i="37"/>
  <c r="V45" i="38"/>
  <c r="AO23" i="38"/>
  <c r="V35" i="37"/>
  <c r="AP23" i="37"/>
  <c r="BP23" i="30"/>
  <c r="R34" i="30"/>
  <c r="R21" i="50"/>
  <c r="V35" i="43"/>
  <c r="AP23" i="43"/>
  <c r="AO42" i="42"/>
  <c r="V37" i="42"/>
  <c r="V45" i="43"/>
  <c r="AO23" i="43"/>
  <c r="AR23" i="43"/>
  <c r="W27" i="43"/>
  <c r="V31" i="38"/>
  <c r="AH23" i="38"/>
  <c r="AF23" i="43"/>
  <c r="R33" i="43"/>
  <c r="BQ23" i="40"/>
  <c r="V34" i="40"/>
  <c r="V39" i="36"/>
  <c r="BL9" i="36" s="1"/>
  <c r="AJ23" i="36"/>
  <c r="V34" i="37"/>
  <c r="BQ23" i="37"/>
  <c r="R21" i="37"/>
  <c r="V29" i="33"/>
  <c r="AG23" i="33"/>
  <c r="AI23" i="35"/>
  <c r="V33" i="35"/>
  <c r="V45" i="33"/>
  <c r="AO23" i="33"/>
  <c r="V35" i="31"/>
  <c r="AP23" i="31"/>
  <c r="AI23" i="30"/>
  <c r="V33" i="30"/>
  <c r="V31" i="28"/>
  <c r="AH23" i="28"/>
  <c r="AB22" i="30"/>
  <c r="R21" i="30" s="1"/>
  <c r="V35" i="30"/>
  <c r="AP23" i="30"/>
  <c r="AL28" i="28"/>
  <c r="BL9" i="3"/>
  <c r="R21" i="1"/>
  <c r="R21" i="44"/>
  <c r="AL28" i="30"/>
  <c r="AK28" i="30"/>
  <c r="AL28" i="31"/>
  <c r="V37" i="50"/>
  <c r="AO42" i="50"/>
  <c r="V29" i="47"/>
  <c r="AG23" i="47"/>
  <c r="AI23" i="43"/>
  <c r="V33" i="43"/>
  <c r="V29" i="43"/>
  <c r="AG23" i="43"/>
  <c r="V35" i="41"/>
  <c r="AP23" i="41"/>
  <c r="AK27" i="41" s="1"/>
  <c r="BP23" i="29"/>
  <c r="R34" i="29"/>
  <c r="AB22" i="3"/>
  <c r="R21" i="3" s="1"/>
  <c r="BQ23" i="43"/>
  <c r="V34" i="43"/>
  <c r="V34" i="36"/>
  <c r="BQ23" i="36"/>
  <c r="V39" i="43"/>
  <c r="BL9" i="43" s="1"/>
  <c r="AJ23" i="43"/>
  <c r="V45" i="40"/>
  <c r="AO23" i="40"/>
  <c r="V45" i="36"/>
  <c r="AO23" i="36"/>
  <c r="AH23" i="34"/>
  <c r="V31" i="34"/>
  <c r="AR23" i="33"/>
  <c r="V31" i="33"/>
  <c r="W27" i="33"/>
  <c r="AO23" i="28"/>
  <c r="V45" i="28"/>
  <c r="AO23" i="49"/>
  <c r="V45" i="49"/>
  <c r="V31" i="47"/>
  <c r="AH23" i="47"/>
  <c r="AK27" i="48"/>
  <c r="V34" i="46"/>
  <c r="BQ23" i="46"/>
  <c r="AB22" i="49"/>
  <c r="R21" i="49" s="1"/>
  <c r="BP23" i="48"/>
  <c r="R34" i="48"/>
  <c r="V45" i="46"/>
  <c r="AO23" i="46"/>
  <c r="AO42" i="44"/>
  <c r="V37" i="44"/>
  <c r="O21" i="42"/>
  <c r="V31" i="43"/>
  <c r="AH23" i="43"/>
  <c r="V39" i="42"/>
  <c r="BL9" i="42" s="1"/>
  <c r="AJ23" i="42"/>
  <c r="AO42" i="37"/>
  <c r="V37" i="37"/>
  <c r="V37" i="35"/>
  <c r="AO42" i="35"/>
  <c r="BQ23" i="42"/>
  <c r="V34" i="42"/>
  <c r="AB22" i="35"/>
  <c r="R21" i="35" s="1"/>
  <c r="V29" i="32"/>
  <c r="AG23" i="32"/>
  <c r="V34" i="32"/>
  <c r="BQ23" i="32"/>
  <c r="V33" i="32"/>
  <c r="AI23" i="32"/>
  <c r="AO23" i="34"/>
  <c r="V45" i="34"/>
  <c r="AP23" i="34"/>
  <c r="V35" i="34"/>
  <c r="V34" i="33"/>
  <c r="BQ23" i="33"/>
  <c r="V35" i="32"/>
  <c r="AP23" i="32"/>
  <c r="BP23" i="31"/>
  <c r="R34" i="31"/>
  <c r="BQ23" i="29"/>
  <c r="V34" i="29"/>
  <c r="V29" i="31"/>
  <c r="AG23" i="31"/>
  <c r="V34" i="30"/>
  <c r="BQ23" i="30"/>
  <c r="AK27" i="30"/>
  <c r="V35" i="29"/>
  <c r="AP23" i="29"/>
  <c r="AI23" i="31"/>
  <c r="V33" i="31"/>
  <c r="R21" i="32"/>
  <c r="AO23" i="3"/>
  <c r="V45" i="3"/>
  <c r="AR23" i="3"/>
  <c r="W27" i="3"/>
  <c r="AK28" i="38"/>
  <c r="AL28" i="38"/>
  <c r="AJ23" i="45"/>
  <c r="AK28" i="45" s="1"/>
  <c r="BL9" i="45"/>
  <c r="V34" i="45"/>
  <c r="V35" i="45"/>
  <c r="AO23" i="45"/>
  <c r="AR23" i="45"/>
  <c r="V29" i="45"/>
  <c r="V31" i="45"/>
  <c r="X20" i="30"/>
  <c r="H6" i="29"/>
  <c r="A6" i="30"/>
  <c r="G4" i="51" l="1"/>
  <c r="G4" i="55"/>
  <c r="W35" i="1"/>
  <c r="P35" i="3" s="1"/>
  <c r="T35" i="3" s="1"/>
  <c r="W35" i="3" s="1"/>
  <c r="P35" i="28" s="1"/>
  <c r="T35" i="28" s="1"/>
  <c r="W35" i="28" s="1"/>
  <c r="P35" i="29" s="1"/>
  <c r="T35" i="29" s="1"/>
  <c r="W35" i="29" s="1"/>
  <c r="P35" i="30" s="1"/>
  <c r="T35" i="30" s="1"/>
  <c r="W35" i="30" s="1"/>
  <c r="P35" i="31" s="1"/>
  <c r="T35" i="31" s="1"/>
  <c r="W35" i="31" s="1"/>
  <c r="P35" i="32" s="1"/>
  <c r="T35" i="32" s="1"/>
  <c r="W35" i="32" s="1"/>
  <c r="P35" i="33" s="1"/>
  <c r="T35" i="33" s="1"/>
  <c r="W35" i="33" s="1"/>
  <c r="P35" i="34" s="1"/>
  <c r="T35" i="34" s="1"/>
  <c r="W35" i="34" s="1"/>
  <c r="P35" i="35" s="1"/>
  <c r="T35" i="35" s="1"/>
  <c r="W35" i="35" s="1"/>
  <c r="P35" i="36" s="1"/>
  <c r="T35" i="36" s="1"/>
  <c r="W35" i="36" s="1"/>
  <c r="P35" i="37" s="1"/>
  <c r="T35" i="37" s="1"/>
  <c r="W35" i="37" s="1"/>
  <c r="P35" i="38" s="1"/>
  <c r="T35" i="38" s="1"/>
  <c r="W35" i="38" s="1"/>
  <c r="P35" i="39" s="1"/>
  <c r="T35" i="39" s="1"/>
  <c r="W35" i="39" s="1"/>
  <c r="P35" i="40" s="1"/>
  <c r="T35" i="40" s="1"/>
  <c r="W35" i="40" s="1"/>
  <c r="P35" i="41" s="1"/>
  <c r="T35" i="41" s="1"/>
  <c r="W35" i="41" s="1"/>
  <c r="P35" i="42" s="1"/>
  <c r="T35" i="42" s="1"/>
  <c r="W35" i="42" s="1"/>
  <c r="P35" i="43" s="1"/>
  <c r="T35" i="43" s="1"/>
  <c r="W35" i="43" s="1"/>
  <c r="P35" i="44" s="1"/>
  <c r="T35" i="44" s="1"/>
  <c r="W35" i="44" s="1"/>
  <c r="P35" i="45" s="1"/>
  <c r="T35" i="45" s="1"/>
  <c r="W35" i="45" s="1"/>
  <c r="P35" i="46" s="1"/>
  <c r="T35" i="46" s="1"/>
  <c r="W35" i="46" s="1"/>
  <c r="P35" i="47" s="1"/>
  <c r="T35" i="47" s="1"/>
  <c r="W35" i="47" s="1"/>
  <c r="P35" i="48" s="1"/>
  <c r="T35" i="48" s="1"/>
  <c r="W35" i="48" s="1"/>
  <c r="P35" i="49" s="1"/>
  <c r="T35" i="49" s="1"/>
  <c r="W35" i="49" s="1"/>
  <c r="P35" i="50" s="1"/>
  <c r="T35" i="50" s="1"/>
  <c r="W35" i="50" s="1"/>
  <c r="AK28" i="29"/>
  <c r="AK27" i="47"/>
  <c r="AK27" i="45"/>
  <c r="X27" i="3"/>
  <c r="U27" i="28" s="1"/>
  <c r="X27" i="28" s="1"/>
  <c r="U27" i="29" s="1"/>
  <c r="X27" i="29" s="1"/>
  <c r="U27" i="30" s="1"/>
  <c r="X27" i="30" s="1"/>
  <c r="U27" i="31" s="1"/>
  <c r="X27" i="31" s="1"/>
  <c r="U27" i="32" s="1"/>
  <c r="X27" i="32" s="1"/>
  <c r="U27" i="33" s="1"/>
  <c r="AL28" i="29"/>
  <c r="AK27" i="32"/>
  <c r="AK27" i="33"/>
  <c r="AK27" i="35"/>
  <c r="BL9" i="29"/>
  <c r="AK28" i="3"/>
  <c r="AK27" i="39"/>
  <c r="AK27" i="44"/>
  <c r="AK28" i="35"/>
  <c r="AL28" i="35"/>
  <c r="BL9" i="48"/>
  <c r="AK28" i="51"/>
  <c r="AL28" i="51"/>
  <c r="AK27" i="42"/>
  <c r="AK28" i="44"/>
  <c r="AK27" i="50"/>
  <c r="AK28" i="28"/>
  <c r="BL9" i="32"/>
  <c r="AK27" i="51"/>
  <c r="AK28" i="48"/>
  <c r="AL28" i="48"/>
  <c r="AK27" i="31"/>
  <c r="AK27" i="34"/>
  <c r="BL9" i="28"/>
  <c r="AK28" i="47"/>
  <c r="BL9" i="51"/>
  <c r="AK27" i="29"/>
  <c r="AK27" i="40"/>
  <c r="AK27" i="1"/>
  <c r="AK27" i="46"/>
  <c r="AK27" i="49"/>
  <c r="AL28" i="41"/>
  <c r="AK28" i="41"/>
  <c r="BL9" i="38"/>
  <c r="AK28" i="40"/>
  <c r="AL28" i="40"/>
  <c r="AK28" i="39"/>
  <c r="AL28" i="39"/>
  <c r="AL28" i="49"/>
  <c r="AK28" i="49"/>
  <c r="AK28" i="37"/>
  <c r="AL28" i="37"/>
  <c r="AL28" i="46"/>
  <c r="AK28" i="46"/>
  <c r="AK27" i="43"/>
  <c r="AK27" i="36"/>
  <c r="AK27" i="37"/>
  <c r="P39" i="3"/>
  <c r="W39" i="3" s="1"/>
  <c r="P39" i="28" s="1"/>
  <c r="W39" i="28" s="1"/>
  <c r="P39" i="29" s="1"/>
  <c r="W39" i="29" s="1"/>
  <c r="P39" i="30" s="1"/>
  <c r="W39" i="30" s="1"/>
  <c r="P39" i="31" s="1"/>
  <c r="W39" i="31" s="1"/>
  <c r="P39" i="32" s="1"/>
  <c r="W39" i="32" s="1"/>
  <c r="P39" i="33" s="1"/>
  <c r="W39" i="33" s="1"/>
  <c r="P39" i="34" s="1"/>
  <c r="W39" i="34" s="1"/>
  <c r="P39" i="35" s="1"/>
  <c r="W39" i="35" s="1"/>
  <c r="P39" i="36" s="1"/>
  <c r="W39" i="36" s="1"/>
  <c r="P39" i="37" s="1"/>
  <c r="W39" i="37" s="1"/>
  <c r="P39" i="38" s="1"/>
  <c r="W39" i="38" s="1"/>
  <c r="P39" i="39" s="1"/>
  <c r="W39" i="39" s="1"/>
  <c r="P39" i="40" s="1"/>
  <c r="W39" i="40" s="1"/>
  <c r="P39" i="41" s="1"/>
  <c r="W39" i="41" s="1"/>
  <c r="P39" i="42" s="1"/>
  <c r="W39" i="42" s="1"/>
  <c r="P39" i="43" s="1"/>
  <c r="W39" i="43" s="1"/>
  <c r="P39" i="44" s="1"/>
  <c r="W39" i="44" s="1"/>
  <c r="P39" i="45" s="1"/>
  <c r="W39" i="45" s="1"/>
  <c r="P39" i="46" s="1"/>
  <c r="W39" i="46" s="1"/>
  <c r="P39" i="47" s="1"/>
  <c r="W39" i="47" s="1"/>
  <c r="P39" i="48" s="1"/>
  <c r="W39" i="48" s="1"/>
  <c r="P39" i="49" s="1"/>
  <c r="W39" i="49" s="1"/>
  <c r="P39" i="50" s="1"/>
  <c r="W39" i="50" s="1"/>
  <c r="W39" i="51" s="1"/>
  <c r="BL9" i="1"/>
  <c r="BM9" i="1" s="1"/>
  <c r="AL28" i="34"/>
  <c r="AK28" i="34"/>
  <c r="BL9" i="34"/>
  <c r="AL28" i="50"/>
  <c r="AK28" i="50"/>
  <c r="W42" i="34"/>
  <c r="P42" i="35" s="1"/>
  <c r="W42" i="35" s="1"/>
  <c r="P42" i="36" s="1"/>
  <c r="W42" i="36" s="1"/>
  <c r="P42" i="37" s="1"/>
  <c r="W42" i="37" s="1"/>
  <c r="P42" i="38" s="1"/>
  <c r="W42" i="38" s="1"/>
  <c r="P42" i="39" s="1"/>
  <c r="W42" i="39" s="1"/>
  <c r="P42" i="40" s="1"/>
  <c r="W42" i="40" s="1"/>
  <c r="P42" i="41" s="1"/>
  <c r="W42" i="41" s="1"/>
  <c r="P42" i="42" s="1"/>
  <c r="W42" i="42" s="1"/>
  <c r="P42" i="43" s="1"/>
  <c r="W42" i="43" s="1"/>
  <c r="P42" i="44" s="1"/>
  <c r="W42" i="44" s="1"/>
  <c r="P42" i="45" s="1"/>
  <c r="W42" i="45" s="1"/>
  <c r="P42" i="46" s="1"/>
  <c r="W42" i="46" s="1"/>
  <c r="P42" i="47" s="1"/>
  <c r="W42" i="47" s="1"/>
  <c r="P42" i="48" s="1"/>
  <c r="W42" i="48" s="1"/>
  <c r="P42" i="49" s="1"/>
  <c r="W42" i="49" s="1"/>
  <c r="P42" i="50" s="1"/>
  <c r="W42" i="50" s="1"/>
  <c r="W42" i="51" s="1"/>
  <c r="BL9" i="47"/>
  <c r="AL28" i="47"/>
  <c r="AK28" i="33"/>
  <c r="AL28" i="33"/>
  <c r="AL28" i="32"/>
  <c r="AK28" i="32"/>
  <c r="AK28" i="36"/>
  <c r="AL28" i="36"/>
  <c r="AK27" i="3"/>
  <c r="AL28" i="43"/>
  <c r="AK28" i="43"/>
  <c r="T34" i="29"/>
  <c r="W34" i="29" s="1"/>
  <c r="P34" i="30" s="1"/>
  <c r="T34" i="30" s="1"/>
  <c r="W34" i="30" s="1"/>
  <c r="P34" i="31" s="1"/>
  <c r="T34" i="31" s="1"/>
  <c r="W34" i="31" s="1"/>
  <c r="P34" i="32" s="1"/>
  <c r="T34" i="32" s="1"/>
  <c r="W34" i="32" s="1"/>
  <c r="P34" i="33" s="1"/>
  <c r="T34" i="33" s="1"/>
  <c r="W34" i="33" s="1"/>
  <c r="P34" i="34" s="1"/>
  <c r="T34" i="34" s="1"/>
  <c r="W34" i="34" s="1"/>
  <c r="P34" i="35" s="1"/>
  <c r="T34" i="35" s="1"/>
  <c r="W34" i="35" s="1"/>
  <c r="P34" i="36" s="1"/>
  <c r="T34" i="36" s="1"/>
  <c r="W34" i="36" s="1"/>
  <c r="P34" i="37" s="1"/>
  <c r="T34" i="37" s="1"/>
  <c r="W34" i="37" s="1"/>
  <c r="P34" i="38" s="1"/>
  <c r="T34" i="38" s="1"/>
  <c r="W34" i="38" s="1"/>
  <c r="P34" i="39" s="1"/>
  <c r="T34" i="39" s="1"/>
  <c r="W34" i="39" s="1"/>
  <c r="P34" i="40" s="1"/>
  <c r="T34" i="40" s="1"/>
  <c r="W34" i="40" s="1"/>
  <c r="P34" i="41" s="1"/>
  <c r="T34" i="41" s="1"/>
  <c r="W34" i="41" s="1"/>
  <c r="P34" i="42" s="1"/>
  <c r="T34" i="42" s="1"/>
  <c r="W34" i="42" s="1"/>
  <c r="P34" i="43" s="1"/>
  <c r="T34" i="43" s="1"/>
  <c r="W34" i="43" s="1"/>
  <c r="P34" i="44" s="1"/>
  <c r="T34" i="44" s="1"/>
  <c r="W34" i="44" s="1"/>
  <c r="P34" i="45" s="1"/>
  <c r="T34" i="45" s="1"/>
  <c r="W34" i="45" s="1"/>
  <c r="P34" i="46" s="1"/>
  <c r="T34" i="46" s="1"/>
  <c r="W34" i="46" s="1"/>
  <c r="P34" i="47" s="1"/>
  <c r="T34" i="47" s="1"/>
  <c r="W34" i="47" s="1"/>
  <c r="P34" i="48" s="1"/>
  <c r="T34" i="48" s="1"/>
  <c r="W34" i="48" s="1"/>
  <c r="P34" i="49" s="1"/>
  <c r="T34" i="49" s="1"/>
  <c r="W34" i="49" s="1"/>
  <c r="P34" i="50" s="1"/>
  <c r="T34" i="50" s="1"/>
  <c r="W34" i="50" s="1"/>
  <c r="T34" i="51" s="1"/>
  <c r="W34" i="51" s="1"/>
  <c r="W37" i="35"/>
  <c r="P37" i="36" s="1"/>
  <c r="T37" i="36" s="1"/>
  <c r="W37" i="36" s="1"/>
  <c r="P37" i="37" s="1"/>
  <c r="T37" i="37" s="1"/>
  <c r="W37" i="37" s="1"/>
  <c r="P37" i="38" s="1"/>
  <c r="T37" i="38" s="1"/>
  <c r="W37" i="38" s="1"/>
  <c r="P37" i="39" s="1"/>
  <c r="T37" i="39" s="1"/>
  <c r="W37" i="39" s="1"/>
  <c r="P37" i="40" s="1"/>
  <c r="T37" i="40" s="1"/>
  <c r="W37" i="40" s="1"/>
  <c r="P37" i="41" s="1"/>
  <c r="T37" i="41" s="1"/>
  <c r="W37" i="41" s="1"/>
  <c r="P37" i="42" s="1"/>
  <c r="T37" i="42" s="1"/>
  <c r="W37" i="42" s="1"/>
  <c r="P37" i="43" s="1"/>
  <c r="T37" i="43" s="1"/>
  <c r="W37" i="43" s="1"/>
  <c r="P37" i="44" s="1"/>
  <c r="T37" i="44" s="1"/>
  <c r="W37" i="44" s="1"/>
  <c r="P37" i="45" s="1"/>
  <c r="T37" i="45" s="1"/>
  <c r="W37" i="45" s="1"/>
  <c r="P37" i="46" s="1"/>
  <c r="T37" i="46" s="1"/>
  <c r="W37" i="46" s="1"/>
  <c r="P37" i="47" s="1"/>
  <c r="T37" i="47" s="1"/>
  <c r="W37" i="47" s="1"/>
  <c r="P37" i="48" s="1"/>
  <c r="T37" i="48" s="1"/>
  <c r="W37" i="48" s="1"/>
  <c r="P37" i="49" s="1"/>
  <c r="T37" i="49" s="1"/>
  <c r="W37" i="49" s="1"/>
  <c r="P37" i="50" s="1"/>
  <c r="T37" i="50" s="1"/>
  <c r="W37" i="50" s="1"/>
  <c r="T37" i="51" s="1"/>
  <c r="W37" i="51" s="1"/>
  <c r="AK27" i="38"/>
  <c r="AL28" i="42"/>
  <c r="AK28" i="42"/>
  <c r="X27" i="33"/>
  <c r="U27" i="34" s="1"/>
  <c r="X27" i="34" s="1"/>
  <c r="U27" i="35" s="1"/>
  <c r="X27" i="35" s="1"/>
  <c r="U27" i="36" s="1"/>
  <c r="X27" i="36" s="1"/>
  <c r="U27" i="37" s="1"/>
  <c r="X27" i="37" s="1"/>
  <c r="U27" i="38" s="1"/>
  <c r="X27" i="38" s="1"/>
  <c r="U27" i="39" s="1"/>
  <c r="X27" i="39" s="1"/>
  <c r="U27" i="40" s="1"/>
  <c r="X27" i="40" s="1"/>
  <c r="U27" i="41" s="1"/>
  <c r="X27" i="41" s="1"/>
  <c r="U27" i="42" s="1"/>
  <c r="X27" i="42" s="1"/>
  <c r="U27" i="43" s="1"/>
  <c r="X27" i="43" s="1"/>
  <c r="U27" i="44" s="1"/>
  <c r="X27" i="44" s="1"/>
  <c r="U27" i="45" s="1"/>
  <c r="X27" i="45" s="1"/>
  <c r="U27" i="46" s="1"/>
  <c r="X27" i="46" s="1"/>
  <c r="U27" i="47" s="1"/>
  <c r="X27" i="47" s="1"/>
  <c r="U27" i="48" s="1"/>
  <c r="X27" i="48" s="1"/>
  <c r="U27" i="49" s="1"/>
  <c r="X27" i="49" s="1"/>
  <c r="U27" i="50" s="1"/>
  <c r="X27" i="50" s="1"/>
  <c r="X27" i="51" s="1"/>
  <c r="W33" i="29"/>
  <c r="P33" i="30" s="1"/>
  <c r="T33" i="30" s="1"/>
  <c r="W33" i="30" s="1"/>
  <c r="P33" i="31" s="1"/>
  <c r="T33" i="31" s="1"/>
  <c r="W33" i="31" s="1"/>
  <c r="P33" i="32" s="1"/>
  <c r="T33" i="32" s="1"/>
  <c r="W33" i="32" s="1"/>
  <c r="P33" i="33" s="1"/>
  <c r="T33" i="33" s="1"/>
  <c r="W33" i="33" s="1"/>
  <c r="P33" i="34" s="1"/>
  <c r="T33" i="34" s="1"/>
  <c r="W33" i="34" s="1"/>
  <c r="P33" i="35" s="1"/>
  <c r="T33" i="35" s="1"/>
  <c r="W33" i="35" s="1"/>
  <c r="P33" i="36" s="1"/>
  <c r="T33" i="36" s="1"/>
  <c r="W33" i="36" s="1"/>
  <c r="P33" i="37" s="1"/>
  <c r="T33" i="37" s="1"/>
  <c r="W33" i="37" s="1"/>
  <c r="P33" i="38" s="1"/>
  <c r="T33" i="38" s="1"/>
  <c r="W33" i="38" s="1"/>
  <c r="P33" i="39" s="1"/>
  <c r="T33" i="39" s="1"/>
  <c r="W33" i="39" s="1"/>
  <c r="P33" i="40" s="1"/>
  <c r="T33" i="40" s="1"/>
  <c r="W33" i="40" s="1"/>
  <c r="P33" i="41" s="1"/>
  <c r="T33" i="41" s="1"/>
  <c r="W33" i="41" s="1"/>
  <c r="P33" i="42" s="1"/>
  <c r="T33" i="42" s="1"/>
  <c r="W33" i="42" s="1"/>
  <c r="P33" i="43" s="1"/>
  <c r="T33" i="43" s="1"/>
  <c r="W33" i="43" s="1"/>
  <c r="P33" i="44" s="1"/>
  <c r="T33" i="44" s="1"/>
  <c r="W33" i="44" s="1"/>
  <c r="P33" i="45" s="1"/>
  <c r="T33" i="45" s="1"/>
  <c r="W33" i="45" s="1"/>
  <c r="P33" i="46" s="1"/>
  <c r="T33" i="46" s="1"/>
  <c r="W33" i="46" s="1"/>
  <c r="P33" i="47" s="1"/>
  <c r="T33" i="47" s="1"/>
  <c r="W33" i="47" s="1"/>
  <c r="P33" i="48" s="1"/>
  <c r="T33" i="48" s="1"/>
  <c r="W33" i="48" s="1"/>
  <c r="P33" i="49" s="1"/>
  <c r="T33" i="49" s="1"/>
  <c r="W33" i="49" s="1"/>
  <c r="P33" i="50" s="1"/>
  <c r="T33" i="50" s="1"/>
  <c r="W33" i="50" s="1"/>
  <c r="T33" i="51" s="1"/>
  <c r="W33" i="51" s="1"/>
  <c r="AK27" i="28"/>
  <c r="AL28" i="45"/>
  <c r="X20" i="31"/>
  <c r="A6" i="31"/>
  <c r="H6" i="30"/>
  <c r="P35" i="55" l="1"/>
  <c r="T35" i="55" s="1"/>
  <c r="W35" i="55" s="1"/>
  <c r="P35" i="51" s="1"/>
  <c r="T35" i="51" s="1"/>
  <c r="W35" i="51" s="1"/>
  <c r="R31" i="1"/>
  <c r="T31" i="1" s="1"/>
  <c r="W31" i="1" s="1"/>
  <c r="P31" i="3" s="1"/>
  <c r="R29" i="1"/>
  <c r="T29" i="1" s="1"/>
  <c r="W29" i="1" s="1"/>
  <c r="P29" i="3" s="1"/>
  <c r="BN9" i="1"/>
  <c r="BN8" i="3" s="1"/>
  <c r="BM9" i="3" s="1"/>
  <c r="X20" i="32"/>
  <c r="A6" i="32"/>
  <c r="H6" i="31"/>
  <c r="R31" i="3" l="1"/>
  <c r="T31" i="3" s="1"/>
  <c r="W31" i="3" s="1"/>
  <c r="P31" i="28" s="1"/>
  <c r="R29" i="3"/>
  <c r="T29" i="3" s="1"/>
  <c r="W29" i="3" s="1"/>
  <c r="P29" i="28" s="1"/>
  <c r="BN9" i="3"/>
  <c r="BN8" i="28" s="1"/>
  <c r="BM9" i="28" s="1"/>
  <c r="X20" i="33"/>
  <c r="H6" i="32"/>
  <c r="A6" i="33"/>
  <c r="R31" i="28" l="1"/>
  <c r="BN9" i="28"/>
  <c r="BN8" i="29" s="1"/>
  <c r="BM9" i="29" s="1"/>
  <c r="R29" i="28"/>
  <c r="T29" i="28" s="1"/>
  <c r="W29" i="28" s="1"/>
  <c r="P29" i="29" s="1"/>
  <c r="T31" i="28"/>
  <c r="W31" i="28" s="1"/>
  <c r="P31" i="29" s="1"/>
  <c r="X20" i="34"/>
  <c r="H6" i="33"/>
  <c r="A6" i="34"/>
  <c r="BN9" i="29" l="1"/>
  <c r="BN8" i="30" s="1"/>
  <c r="BM9" i="30" s="1"/>
  <c r="R29" i="29"/>
  <c r="T29" i="29" s="1"/>
  <c r="W29" i="29" s="1"/>
  <c r="P29" i="30" s="1"/>
  <c r="R31" i="29"/>
  <c r="T31" i="29" s="1"/>
  <c r="W31" i="29" s="1"/>
  <c r="P31" i="30" s="1"/>
  <c r="X20" i="35"/>
  <c r="A6" i="35"/>
  <c r="H6" i="34"/>
  <c r="R31" i="30" l="1"/>
  <c r="T31" i="30" s="1"/>
  <c r="W31" i="30" s="1"/>
  <c r="P31" i="31" s="1"/>
  <c r="BN9" i="30"/>
  <c r="BN8" i="31" s="1"/>
  <c r="BM9" i="31" s="1"/>
  <c r="R29" i="30"/>
  <c r="T29" i="30" s="1"/>
  <c r="W29" i="30" s="1"/>
  <c r="P29" i="31" s="1"/>
  <c r="X20" i="36"/>
  <c r="A6" i="36"/>
  <c r="H6" i="35"/>
  <c r="R31" i="31" l="1"/>
  <c r="T31" i="31" s="1"/>
  <c r="W31" i="31" s="1"/>
  <c r="P31" i="32" s="1"/>
  <c r="BN9" i="31"/>
  <c r="BN8" i="32" s="1"/>
  <c r="BM9" i="32" s="1"/>
  <c r="R29" i="31"/>
  <c r="T29" i="31" s="1"/>
  <c r="W29" i="31" s="1"/>
  <c r="P29" i="32" s="1"/>
  <c r="X20" i="37"/>
  <c r="A6" i="37"/>
  <c r="H6" i="36"/>
  <c r="BN9" i="32" l="1"/>
  <c r="BN8" i="33" s="1"/>
  <c r="BM9" i="33" s="1"/>
  <c r="R29" i="32"/>
  <c r="T29" i="32" s="1"/>
  <c r="W29" i="32" s="1"/>
  <c r="P29" i="33" s="1"/>
  <c r="R31" i="32"/>
  <c r="T31" i="32" s="1"/>
  <c r="W31" i="32" s="1"/>
  <c r="P31" i="33" s="1"/>
  <c r="X20" i="38"/>
  <c r="H6" i="37"/>
  <c r="A6" i="38"/>
  <c r="BN9" i="33" l="1"/>
  <c r="BN8" i="34" s="1"/>
  <c r="BM9" i="34" s="1"/>
  <c r="R29" i="33"/>
  <c r="T29" i="33" s="1"/>
  <c r="W29" i="33" s="1"/>
  <c r="P29" i="34" s="1"/>
  <c r="R31" i="33"/>
  <c r="T31" i="33" s="1"/>
  <c r="W31" i="33" s="1"/>
  <c r="P31" i="34" s="1"/>
  <c r="X20" i="39"/>
  <c r="A6" i="39"/>
  <c r="H6" i="38"/>
  <c r="BN9" i="34" l="1"/>
  <c r="BN8" i="35" s="1"/>
  <c r="BM9" i="35" s="1"/>
  <c r="R29" i="34"/>
  <c r="T29" i="34" s="1"/>
  <c r="W29" i="34" s="1"/>
  <c r="P29" i="35" s="1"/>
  <c r="R31" i="34"/>
  <c r="T31" i="34" s="1"/>
  <c r="W31" i="34" s="1"/>
  <c r="P31" i="35" s="1"/>
  <c r="X20" i="40"/>
  <c r="H6" i="39"/>
  <c r="A6" i="40"/>
  <c r="BN9" i="35" l="1"/>
  <c r="BN8" i="36" s="1"/>
  <c r="BM9" i="36" s="1"/>
  <c r="R31" i="35"/>
  <c r="T31" i="35" s="1"/>
  <c r="W31" i="35" s="1"/>
  <c r="P31" i="36" s="1"/>
  <c r="R29" i="35"/>
  <c r="T29" i="35" s="1"/>
  <c r="W29" i="35" s="1"/>
  <c r="P29" i="36" s="1"/>
  <c r="X20" i="41"/>
  <c r="H6" i="40"/>
  <c r="A6" i="41"/>
  <c r="BN9" i="36" l="1"/>
  <c r="BN8" i="37" s="1"/>
  <c r="BM9" i="37" s="1"/>
  <c r="R29" i="36"/>
  <c r="T29" i="36" s="1"/>
  <c r="W29" i="36" s="1"/>
  <c r="P29" i="37" s="1"/>
  <c r="R31" i="36"/>
  <c r="T31" i="36" s="1"/>
  <c r="W31" i="36" s="1"/>
  <c r="P31" i="37" s="1"/>
  <c r="X20" i="42"/>
  <c r="A6" i="42"/>
  <c r="H6" i="41"/>
  <c r="BN9" i="37" l="1"/>
  <c r="BN8" i="38" s="1"/>
  <c r="BM9" i="38" s="1"/>
  <c r="R31" i="37"/>
  <c r="T31" i="37" s="1"/>
  <c r="W31" i="37" s="1"/>
  <c r="P31" i="38" s="1"/>
  <c r="R29" i="37"/>
  <c r="T29" i="37" s="1"/>
  <c r="W29" i="37" s="1"/>
  <c r="P29" i="38" s="1"/>
  <c r="X20" i="43"/>
  <c r="A6" i="43"/>
  <c r="H6" i="42"/>
  <c r="BN9" i="38" l="1"/>
  <c r="BN8" i="39" s="1"/>
  <c r="BM9" i="39" s="1"/>
  <c r="R29" i="38"/>
  <c r="T29" i="38" s="1"/>
  <c r="W29" i="38" s="1"/>
  <c r="P29" i="39" s="1"/>
  <c r="R31" i="38"/>
  <c r="T31" i="38" s="1"/>
  <c r="W31" i="38" s="1"/>
  <c r="P31" i="39" s="1"/>
  <c r="X20" i="44"/>
  <c r="H6" i="43"/>
  <c r="A6" i="44"/>
  <c r="BN9" i="39" l="1"/>
  <c r="BN8" i="40" s="1"/>
  <c r="BM9" i="40" s="1"/>
  <c r="R29" i="39"/>
  <c r="T29" i="39" s="1"/>
  <c r="W29" i="39" s="1"/>
  <c r="P29" i="40" s="1"/>
  <c r="R31" i="39"/>
  <c r="T31" i="39" s="1"/>
  <c r="W31" i="39" s="1"/>
  <c r="P31" i="40" s="1"/>
  <c r="X20" i="45"/>
  <c r="A6" i="45"/>
  <c r="H6" i="44"/>
  <c r="BN9" i="40" l="1"/>
  <c r="BN8" i="41" s="1"/>
  <c r="BM9" i="41" s="1"/>
  <c r="R29" i="40"/>
  <c r="T29" i="40" s="1"/>
  <c r="W29" i="40" s="1"/>
  <c r="P29" i="41" s="1"/>
  <c r="R31" i="40"/>
  <c r="T31" i="40" s="1"/>
  <c r="W31" i="40" s="1"/>
  <c r="P31" i="41" s="1"/>
  <c r="X20" i="46"/>
  <c r="H6" i="45"/>
  <c r="A6" i="46"/>
  <c r="BN9" i="41" l="1"/>
  <c r="BN8" i="42" s="1"/>
  <c r="BM9" i="42" s="1"/>
  <c r="R31" i="41"/>
  <c r="T31" i="41" s="1"/>
  <c r="W31" i="41" s="1"/>
  <c r="P31" i="42" s="1"/>
  <c r="R29" i="41"/>
  <c r="T29" i="41" s="1"/>
  <c r="W29" i="41" s="1"/>
  <c r="P29" i="42" s="1"/>
  <c r="X20" i="47"/>
  <c r="H6" i="46"/>
  <c r="A6" i="47"/>
  <c r="R31" i="42" l="1"/>
  <c r="T31" i="42" s="1"/>
  <c r="W31" i="42" s="1"/>
  <c r="P31" i="43" s="1"/>
  <c r="R29" i="42"/>
  <c r="T29" i="42" s="1"/>
  <c r="W29" i="42" s="1"/>
  <c r="P29" i="43" s="1"/>
  <c r="BN9" i="42"/>
  <c r="BN8" i="43" s="1"/>
  <c r="BM9" i="43" s="1"/>
  <c r="X20" i="48"/>
  <c r="X20" i="49" s="1"/>
  <c r="H6" i="47"/>
  <c r="A6" i="48"/>
  <c r="X20" i="51" l="1"/>
  <c r="X20" i="55"/>
  <c r="R29" i="55" s="1"/>
  <c r="R31" i="43"/>
  <c r="T31" i="43" s="1"/>
  <c r="W31" i="43" s="1"/>
  <c r="P31" i="44" s="1"/>
  <c r="R29" i="43"/>
  <c r="T29" i="43" s="1"/>
  <c r="W29" i="43" s="1"/>
  <c r="P29" i="44" s="1"/>
  <c r="BN9" i="43"/>
  <c r="BN8" i="44" s="1"/>
  <c r="BM9" i="44" s="1"/>
  <c r="A6" i="49"/>
  <c r="H6" i="48"/>
  <c r="R31" i="44" l="1"/>
  <c r="T31" i="44" s="1"/>
  <c r="W31" i="44" s="1"/>
  <c r="P31" i="45" s="1"/>
  <c r="R29" i="44"/>
  <c r="T29" i="44" s="1"/>
  <c r="W29" i="44" s="1"/>
  <c r="P29" i="45" s="1"/>
  <c r="BN9" i="44"/>
  <c r="BN8" i="45" s="1"/>
  <c r="BM9" i="45" s="1"/>
  <c r="H6" i="49"/>
  <c r="A6" i="50"/>
  <c r="A6" i="55" s="1"/>
  <c r="H6" i="55" s="1"/>
  <c r="BN9" i="45" l="1"/>
  <c r="BN8" i="46" s="1"/>
  <c r="BM9" i="46" s="1"/>
  <c r="R31" i="45"/>
  <c r="T31" i="45" s="1"/>
  <c r="W31" i="45" s="1"/>
  <c r="P31" i="46" s="1"/>
  <c r="R29" i="45"/>
  <c r="T29" i="45" s="1"/>
  <c r="W29" i="45" s="1"/>
  <c r="P29" i="46" s="1"/>
  <c r="H6" i="50"/>
  <c r="H6" i="51"/>
  <c r="X20" i="50"/>
  <c r="R31" i="46" l="1"/>
  <c r="T31" i="46" s="1"/>
  <c r="W31" i="46" s="1"/>
  <c r="P31" i="47" s="1"/>
  <c r="R29" i="46"/>
  <c r="T29" i="46" s="1"/>
  <c r="W29" i="46" s="1"/>
  <c r="P29" i="47" s="1"/>
  <c r="BN9" i="46"/>
  <c r="BN8" i="47" s="1"/>
  <c r="BM9" i="47" s="1"/>
  <c r="R31" i="47" l="1"/>
  <c r="T31" i="47" s="1"/>
  <c r="W31" i="47" s="1"/>
  <c r="P31" i="48" s="1"/>
  <c r="BN9" i="47"/>
  <c r="BN8" i="48" s="1"/>
  <c r="BM9" i="48" s="1"/>
  <c r="R29" i="47"/>
  <c r="T29" i="47" s="1"/>
  <c r="W29" i="47" s="1"/>
  <c r="P29" i="48" s="1"/>
  <c r="BN9" i="48" l="1"/>
  <c r="BN8" i="49" s="1"/>
  <c r="BM9" i="49" s="1"/>
  <c r="R31" i="48"/>
  <c r="T31" i="48" s="1"/>
  <c r="W31" i="48" s="1"/>
  <c r="P31" i="49" s="1"/>
  <c r="R29" i="48"/>
  <c r="T29" i="48" s="1"/>
  <c r="W29" i="48" s="1"/>
  <c r="P29" i="49" s="1"/>
  <c r="BN9" i="49" l="1"/>
  <c r="BN8" i="50" s="1"/>
  <c r="BM9" i="50" s="1"/>
  <c r="R29" i="49"/>
  <c r="T29" i="49" s="1"/>
  <c r="W29" i="49" s="1"/>
  <c r="P29" i="50" s="1"/>
  <c r="R31" i="49"/>
  <c r="T31" i="49" s="1"/>
  <c r="W31" i="49" s="1"/>
  <c r="P31" i="50" s="1"/>
  <c r="R31" i="50" l="1"/>
  <c r="T31" i="50" s="1"/>
  <c r="W31" i="50" s="1"/>
  <c r="BN9" i="50"/>
  <c r="BN8" i="51" s="1"/>
  <c r="BM9" i="51" s="1"/>
  <c r="R29" i="50"/>
  <c r="T29" i="50" s="1"/>
  <c r="W29" i="50" s="1"/>
  <c r="P29" i="55" l="1"/>
  <c r="T29" i="55" s="1"/>
  <c r="W29" i="55" s="1"/>
  <c r="P29" i="51" s="1"/>
  <c r="R31" i="51"/>
  <c r="BN9" i="51"/>
  <c r="R29" i="51"/>
  <c r="T29" i="51" s="1"/>
  <c r="W29" i="51" s="1"/>
  <c r="T31" i="51"/>
  <c r="W31"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0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1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2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3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4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5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6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7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8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9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A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B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C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D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E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F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0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1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2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3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4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5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6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7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8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900-000001000000}">
      <text>
        <r>
          <rPr>
            <b/>
            <sz val="8"/>
            <color indexed="81"/>
            <rFont val="Tahoma"/>
            <family val="2"/>
          </rPr>
          <t xml:space="preserve">Privacy Act Notice
</t>
        </r>
        <r>
          <rPr>
            <sz val="8"/>
            <color indexed="81"/>
            <rFont val="Tahoma"/>
            <family val="2"/>
          </rPr>
          <t xml:space="preserve">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r>
          <rPr>
            <b/>
            <sz val="8"/>
            <color indexed="81"/>
            <rFont val="Tahoma"/>
            <family val="2"/>
          </rPr>
          <t xml:space="preserve">
</t>
        </r>
      </text>
    </comment>
  </commentList>
</comments>
</file>

<file path=xl/sharedStrings.xml><?xml version="1.0" encoding="utf-8"?>
<sst xmlns="http://schemas.openxmlformats.org/spreadsheetml/2006/main" count="5366" uniqueCount="166">
  <si>
    <t>TIME AND</t>
  </si>
  <si>
    <t>NAME</t>
  </si>
  <si>
    <t>PP</t>
  </si>
  <si>
    <t>UNIT</t>
  </si>
  <si>
    <t>TK</t>
  </si>
  <si>
    <t>GS</t>
  </si>
  <si>
    <t>WG</t>
  </si>
  <si>
    <t>OTHER</t>
  </si>
  <si>
    <t>FT</t>
  </si>
  <si>
    <t>PT</t>
  </si>
  <si>
    <t>INT</t>
  </si>
  <si>
    <t>STATUS CHANGE</t>
  </si>
  <si>
    <t>Last 4 numbers of SSN</t>
  </si>
  <si>
    <t>ATTENDANCE</t>
  </si>
  <si>
    <t xml:space="preserve"> </t>
  </si>
  <si>
    <t xml:space="preserve">  </t>
  </si>
  <si>
    <t>REPORT</t>
  </si>
  <si>
    <t>EST. WORK WK. AND HRS.</t>
  </si>
  <si>
    <t>YR</t>
  </si>
  <si>
    <t>FS</t>
  </si>
  <si>
    <t>ADV LV CD</t>
  </si>
  <si>
    <t>OATH OFFICE</t>
  </si>
  <si>
    <t>FINAL</t>
  </si>
  <si>
    <t>NEW CONTACT PT</t>
  </si>
  <si>
    <t>CONT</t>
  </si>
  <si>
    <t>ACCT DATA CODE</t>
  </si>
  <si>
    <t>DAYS IN PAY STAT.</t>
  </si>
  <si>
    <t>CORR'D</t>
  </si>
  <si>
    <t>ALTERNATE WORK SCH.</t>
  </si>
  <si>
    <t>TIME IN PAY STATUS</t>
  </si>
  <si>
    <t>TRANSACTION</t>
  </si>
  <si>
    <t>WEEK1</t>
  </si>
  <si>
    <t>WEEK2</t>
  </si>
  <si>
    <t>ACCOUNTING DATA</t>
  </si>
  <si>
    <t>Click on Transaction Code Cells for Possible Valid Codes</t>
  </si>
  <si>
    <t>SHIFT</t>
  </si>
  <si>
    <t>FRAC-</t>
  </si>
  <si>
    <t>Comp Earned</t>
  </si>
  <si>
    <t>Annual</t>
  </si>
  <si>
    <t>Sick</t>
  </si>
  <si>
    <t>COMP</t>
  </si>
  <si>
    <t>LWOP</t>
  </si>
  <si>
    <t>AWOL</t>
  </si>
  <si>
    <t>Susp</t>
  </si>
  <si>
    <t>ML Reg</t>
  </si>
  <si>
    <t>ML Emer</t>
  </si>
  <si>
    <t>Holiday/Other</t>
  </si>
  <si>
    <t>Credit Used</t>
  </si>
  <si>
    <t>Credit Earned</t>
  </si>
  <si>
    <t>Family Sick</t>
  </si>
  <si>
    <t>Regular</t>
  </si>
  <si>
    <t>Overtime</t>
  </si>
  <si>
    <t>FOR TOTAL HRS</t>
  </si>
  <si>
    <t>FOR TOTAL TRANS</t>
  </si>
  <si>
    <t>Trvl Comp Earned</t>
  </si>
  <si>
    <t>Travel Comp Used</t>
  </si>
  <si>
    <t>PREFIX</t>
  </si>
  <si>
    <t>CODE</t>
  </si>
  <si>
    <t>SUFFIX</t>
  </si>
  <si>
    <t>HOURS</t>
  </si>
  <si>
    <t>TION</t>
  </si>
  <si>
    <t>week one</t>
  </si>
  <si>
    <t>week two</t>
  </si>
  <si>
    <t>Used</t>
  </si>
  <si>
    <t>Total</t>
  </si>
  <si>
    <t>Balance</t>
  </si>
  <si>
    <t>SUN</t>
  </si>
  <si>
    <t>MON</t>
  </si>
  <si>
    <t>TUE</t>
  </si>
  <si>
    <t>WED</t>
  </si>
  <si>
    <t>THU</t>
  </si>
  <si>
    <t>FRI</t>
  </si>
  <si>
    <t>SAT</t>
  </si>
  <si>
    <t>WEEK 1</t>
  </si>
  <si>
    <t>WEEK 2</t>
  </si>
  <si>
    <t>CODE 32</t>
  </si>
  <si>
    <t>CODE 61</t>
  </si>
  <si>
    <t>CODE 62</t>
  </si>
  <si>
    <t>CODE 64</t>
  </si>
  <si>
    <t>CODE 71</t>
  </si>
  <si>
    <t>CODE 72</t>
  </si>
  <si>
    <t>CODE 73</t>
  </si>
  <si>
    <t>CODE 65</t>
  </si>
  <si>
    <t>CODE 68</t>
  </si>
  <si>
    <t>CODE 66</t>
  </si>
  <si>
    <t>CODE 50</t>
  </si>
  <si>
    <t>CODE 29</t>
  </si>
  <si>
    <t>CODE 62/62</t>
  </si>
  <si>
    <t>CODE 01</t>
  </si>
  <si>
    <t>CODE 21</t>
  </si>
  <si>
    <t>CODE 17</t>
  </si>
  <si>
    <t>Sun</t>
  </si>
  <si>
    <t>Mon</t>
  </si>
  <si>
    <t>Tues</t>
  </si>
  <si>
    <t>Wed</t>
  </si>
  <si>
    <t>Thur</t>
  </si>
  <si>
    <t>Fri</t>
  </si>
  <si>
    <t>Sat</t>
  </si>
  <si>
    <t>Tue</t>
  </si>
  <si>
    <t>CODE7832</t>
  </si>
  <si>
    <t>CODE 7864</t>
  </si>
  <si>
    <t>LINE 9</t>
  </si>
  <si>
    <t>LINE 10</t>
  </si>
  <si>
    <t>LINE 11</t>
  </si>
  <si>
    <t>LINE 12</t>
  </si>
  <si>
    <t>LINE 13</t>
  </si>
  <si>
    <t>LINE 14</t>
  </si>
  <si>
    <t>LINE 15</t>
  </si>
  <si>
    <t>LINE 16</t>
  </si>
  <si>
    <t>LINE 17</t>
  </si>
  <si>
    <t>LINE 18</t>
  </si>
  <si>
    <t>LINE 19</t>
  </si>
  <si>
    <t>TOTALS</t>
  </si>
  <si>
    <t>TOTAL TRANSACTION</t>
  </si>
  <si>
    <t>TTL TIME WITHPAY</t>
  </si>
  <si>
    <t xml:space="preserve">LEAVE CATEGORY = </t>
  </si>
  <si>
    <t>WK TOTAL</t>
  </si>
  <si>
    <t>OTHER TIME</t>
  </si>
  <si>
    <t>GRAND TOTAL</t>
  </si>
  <si>
    <t>LINE 22</t>
  </si>
  <si>
    <t>LINE 23</t>
  </si>
  <si>
    <t>LINE 24</t>
  </si>
  <si>
    <t>D. AL for TransT</t>
  </si>
  <si>
    <t>Donated AL</t>
  </si>
  <si>
    <t>TOTAL OTHER TIME</t>
  </si>
  <si>
    <t>TOTAL OTHER</t>
  </si>
  <si>
    <t>Family S/L</t>
  </si>
  <si>
    <t>YTD</t>
  </si>
  <si>
    <t>Total Transactions Above</t>
  </si>
  <si>
    <t>CODE 61/66</t>
  </si>
  <si>
    <t>CLOCK HOURS ABSENT OR PREMIUM PAY (USE MILITARY TIME)</t>
  </si>
  <si>
    <t>BROUGHT FWD</t>
  </si>
  <si>
    <t xml:space="preserve">ACCRUED </t>
  </si>
  <si>
    <t>AVAILABLE</t>
  </si>
  <si>
    <t>USED</t>
  </si>
  <si>
    <t>BAL/DATE</t>
  </si>
  <si>
    <t>Total Transactions Below</t>
  </si>
  <si>
    <t>CERTIFICATION BLOCK</t>
  </si>
  <si>
    <t>COMP     64</t>
  </si>
  <si>
    <t>CERTIFICATION THAT LEAVE CHARGED THIS PERIOD</t>
  </si>
  <si>
    <t>(AND/OR)</t>
  </si>
  <si>
    <t>HOURS LEAVE CHARGED IN PRIOR</t>
  </si>
  <si>
    <t>TRAV COMP 7864</t>
  </si>
  <si>
    <t>PAY PERIODS IS CORRECT AND THAT LEAVE CHARGED WAS IN ACCORDANCE WITH STATUTES AND</t>
  </si>
  <si>
    <t>CREDIT     50</t>
  </si>
  <si>
    <t>REGULATIONS AUTHORIZING LEAVE.</t>
  </si>
  <si>
    <t>TIMEKEEPERS INITIALS</t>
  </si>
  <si>
    <t>EMPLOYEES INITIALS</t>
  </si>
  <si>
    <t>TIME OFF AWARD 61/66</t>
  </si>
  <si>
    <t>LWOP 71</t>
  </si>
  <si>
    <t>CERTIFIED CORRECT: ALL REGULAR TIME,LEAVE,OVERTIM,NIGHT DIFFERENTIAL, AND HOLIDAY TIME</t>
  </si>
  <si>
    <t>WAS WORKED AND APPROVED ACCORDING TO LAW &amp; REGULATIONS</t>
  </si>
  <si>
    <t>AWOL     72</t>
  </si>
  <si>
    <t>SUSP     73</t>
  </si>
  <si>
    <t>ML REG     65</t>
  </si>
  <si>
    <t>ML EMER     68</t>
  </si>
  <si>
    <t>HOLIDAY/OTHER    66</t>
  </si>
  <si>
    <t>Comp Used</t>
  </si>
  <si>
    <t>Trav Comp Earned</t>
  </si>
  <si>
    <t>Trav Comp Used</t>
  </si>
  <si>
    <t>CODE7864</t>
  </si>
  <si>
    <t>CarryOver</t>
  </si>
  <si>
    <t>HOLIDAY/OTHER 66</t>
  </si>
  <si>
    <t>MGMT CONV CD</t>
  </si>
  <si>
    <t>FSIS FORM 3530-5a  11/05/13</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</si>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</sst>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dd/yy"/>
  </numFmts>
  <fonts count="23" x14ac:knownFonts="1">
    <font>
      <sz val="10"/>
      <name val="Arial"/>
    </font>
    <font>
      <sz val="6"/>
      <name val="Arial"/>
      <family val="2"/>
    </font>
    <font>
      <b/>
      <sz val="8"/>
      <name val="Arial"/>
      <family val="2"/>
    </font>
    <font>
      <b/>
      <sz val="14"/>
      <name val="Times New Roman"/>
      <family val="1"/>
    </font>
    <font>
      <b/>
      <sz val="10"/>
      <name val="Arial"/>
      <family val="2"/>
    </font>
    <font>
      <sz val="5"/>
      <name val="Arial"/>
      <family val="2"/>
    </font>
    <font>
      <b/>
      <sz val="6"/>
      <name val="Arial"/>
      <family val="2"/>
    </font>
    <font>
      <sz val="8"/>
      <name val="Arial"/>
      <family val="2"/>
    </font>
    <font>
      <sz val="10"/>
      <name val="Arial"/>
      <family val="2"/>
    </font>
    <font>
      <b/>
      <sz val="10"/>
      <color indexed="10"/>
      <name val="Arial"/>
      <family val="2"/>
    </font>
    <font>
      <b/>
      <sz val="10"/>
      <color indexed="16"/>
      <name val="Arial"/>
      <family val="2"/>
    </font>
    <font>
      <sz val="6"/>
      <color indexed="10"/>
      <name val="Arial"/>
      <family val="2"/>
    </font>
    <font>
      <b/>
      <sz val="8"/>
      <color indexed="10"/>
      <name val="Arial"/>
      <family val="2"/>
    </font>
    <font>
      <sz val="7"/>
      <name val="Arial"/>
      <family val="2"/>
    </font>
    <font>
      <sz val="6"/>
      <name val="Arial"/>
      <family val="2"/>
    </font>
    <font>
      <sz val="8"/>
      <name val="Arial"/>
      <family val="2"/>
    </font>
    <font>
      <sz val="6"/>
      <color indexed="22"/>
      <name val="Arial"/>
      <family val="2"/>
    </font>
    <font>
      <b/>
      <sz val="5"/>
      <name val="Arial"/>
      <family val="2"/>
    </font>
    <font>
      <b/>
      <sz val="8"/>
      <color indexed="12"/>
      <name val="Arial"/>
      <family val="2"/>
    </font>
    <font>
      <b/>
      <sz val="8"/>
      <color indexed="17"/>
      <name val="Arial"/>
      <family val="2"/>
    </font>
    <font>
      <b/>
      <sz val="10"/>
      <color indexed="12"/>
      <name val="Arial"/>
      <family val="2"/>
    </font>
    <font>
      <sz val="8"/>
      <color indexed="81"/>
      <name val="Tahoma"/>
      <family val="2"/>
    </font>
    <font>
      <b/>
      <sz val="8"/>
      <color indexed="81"/>
      <name val="Tahoma"/>
      <family val="2"/>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1">
    <xf numFmtId="0" fontId="0" fillId="0" borderId="0"/>
  </cellStyleXfs>
  <cellXfs count="267">
    <xf numFmtId="0" fontId="0" fillId="0" borderId="0" xfId="0"/>
    <xf numFmtId="0" fontId="1" fillId="2" borderId="1" xfId="0" applyFont="1" applyFill="1" applyBorder="1" applyProtection="1">
      <protection hidden="1"/>
    </xf>
    <xf numFmtId="0" fontId="0" fillId="2" borderId="2" xfId="0" applyFill="1" applyBorder="1" applyProtection="1">
      <protection hidden="1"/>
    </xf>
    <xf numFmtId="0" fontId="1" fillId="2" borderId="3" xfId="0" applyFont="1" applyFill="1" applyBorder="1" applyAlignment="1" applyProtection="1">
      <alignment horizontal="center"/>
      <protection hidden="1"/>
    </xf>
    <xf numFmtId="0" fontId="1" fillId="2" borderId="1" xfId="0" applyFont="1" applyFill="1" applyBorder="1" applyAlignment="1" applyProtection="1">
      <alignment horizontal="center"/>
      <protection hidden="1"/>
    </xf>
    <xf numFmtId="0" fontId="1" fillId="0" borderId="0" xfId="0" applyFont="1"/>
    <xf numFmtId="164" fontId="4" fillId="0" borderId="4" xfId="0" applyNumberFormat="1" applyFont="1" applyBorder="1" applyAlignment="1" applyProtection="1">
      <alignment horizontal="center"/>
      <protection hidden="1"/>
    </xf>
    <xf numFmtId="165" fontId="4" fillId="0" borderId="4" xfId="0" applyNumberFormat="1" applyFont="1" applyBorder="1" applyAlignment="1" applyProtection="1">
      <alignment horizontal="center"/>
      <protection locked="0" hidden="1"/>
    </xf>
    <xf numFmtId="164" fontId="4" fillId="0" borderId="4" xfId="0" applyNumberFormat="1" applyFont="1" applyBorder="1" applyProtection="1">
      <protection locked="0" hidden="1"/>
    </xf>
    <xf numFmtId="165" fontId="4" fillId="0" borderId="5" xfId="0" applyNumberFormat="1" applyFont="1" applyBorder="1" applyAlignment="1" applyProtection="1">
      <alignment horizontal="center"/>
      <protection locked="0" hidden="1"/>
    </xf>
    <xf numFmtId="0" fontId="4" fillId="0" borderId="4" xfId="0" applyFont="1" applyBorder="1" applyAlignment="1" applyProtection="1">
      <alignment horizontal="center"/>
      <protection hidden="1"/>
    </xf>
    <xf numFmtId="14" fontId="5" fillId="0" borderId="5" xfId="0" applyNumberFormat="1" applyFont="1" applyBorder="1" applyAlignment="1" applyProtection="1">
      <alignment horizontal="left"/>
      <protection locked="0" hidden="1"/>
    </xf>
    <xf numFmtId="14" fontId="5" fillId="0" borderId="6" xfId="0" applyNumberFormat="1" applyFont="1" applyBorder="1" applyAlignment="1" applyProtection="1">
      <alignment horizontal="center"/>
      <protection locked="0" hidden="1"/>
    </xf>
    <xf numFmtId="49" fontId="3" fillId="0" borderId="4" xfId="0" applyNumberFormat="1" applyFont="1" applyBorder="1" applyAlignment="1" applyProtection="1">
      <alignment horizontal="center"/>
      <protection locked="0" hidden="1"/>
    </xf>
    <xf numFmtId="0" fontId="1" fillId="2" borderId="7" xfId="0" applyFont="1" applyFill="1" applyBorder="1" applyAlignment="1" applyProtection="1">
      <alignment horizontal="center"/>
      <protection hidden="1"/>
    </xf>
    <xf numFmtId="0" fontId="1" fillId="2" borderId="3" xfId="0" applyFont="1" applyFill="1" applyBorder="1" applyProtection="1">
      <protection hidden="1"/>
    </xf>
    <xf numFmtId="49" fontId="4" fillId="0" borderId="8" xfId="0" applyNumberFormat="1" applyFont="1" applyBorder="1" applyAlignment="1" applyProtection="1">
      <alignment horizontal="center"/>
      <protection hidden="1"/>
    </xf>
    <xf numFmtId="0" fontId="0" fillId="2" borderId="9" xfId="0" applyFill="1" applyBorder="1" applyProtection="1">
      <protection hidden="1"/>
    </xf>
    <xf numFmtId="0" fontId="0" fillId="2" borderId="10" xfId="0" applyFill="1" applyBorder="1" applyProtection="1">
      <protection hidden="1"/>
    </xf>
    <xf numFmtId="0" fontId="1" fillId="0" borderId="7"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0" xfId="0" applyFont="1" applyAlignment="1">
      <alignment wrapText="1"/>
    </xf>
    <xf numFmtId="0" fontId="1" fillId="2" borderId="11" xfId="0" applyFont="1" applyFill="1" applyBorder="1" applyProtection="1">
      <protection hidden="1"/>
    </xf>
    <xf numFmtId="0" fontId="1" fillId="2" borderId="9" xfId="0" applyFont="1" applyFill="1" applyBorder="1" applyProtection="1">
      <protection hidden="1"/>
    </xf>
    <xf numFmtId="0" fontId="1" fillId="0" borderId="5"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2" borderId="10" xfId="0" applyFont="1" applyFill="1" applyBorder="1" applyProtection="1">
      <protection hidden="1"/>
    </xf>
    <xf numFmtId="0" fontId="1" fillId="2" borderId="13" xfId="0" applyFont="1" applyFill="1" applyBorder="1" applyProtection="1">
      <protection hidden="1"/>
    </xf>
    <xf numFmtId="0" fontId="1" fillId="2" borderId="6" xfId="0" applyFont="1" applyFill="1" applyBorder="1" applyProtection="1">
      <protection hidden="1"/>
    </xf>
    <xf numFmtId="0" fontId="1" fillId="2" borderId="4" xfId="0" applyFont="1" applyFill="1" applyBorder="1" applyProtection="1">
      <protection hidden="1"/>
    </xf>
    <xf numFmtId="0" fontId="8" fillId="0" borderId="0" xfId="0" applyFont="1"/>
    <xf numFmtId="12" fontId="2" fillId="0" borderId="11" xfId="0" applyNumberFormat="1" applyFont="1" applyBorder="1" applyProtection="1">
      <protection locked="0" hidden="1"/>
    </xf>
    <xf numFmtId="12" fontId="2" fillId="0" borderId="11" xfId="0" quotePrefix="1" applyNumberFormat="1" applyFont="1" applyBorder="1" applyProtection="1">
      <protection locked="0" hidden="1"/>
    </xf>
    <xf numFmtId="12" fontId="2" fillId="0" borderId="4" xfId="0" applyNumberFormat="1" applyFont="1" applyBorder="1" applyProtection="1">
      <protection locked="0" hidden="1"/>
    </xf>
    <xf numFmtId="0" fontId="4" fillId="0" borderId="11" xfId="0" quotePrefix="1" applyFont="1" applyBorder="1" applyProtection="1">
      <protection locked="0" hidden="1"/>
    </xf>
    <xf numFmtId="164" fontId="4" fillId="0" borderId="11" xfId="0" applyNumberFormat="1" applyFont="1" applyBorder="1" applyProtection="1">
      <protection locked="0" hidden="1"/>
    </xf>
    <xf numFmtId="0" fontId="4" fillId="0" borderId="11" xfId="0" applyFont="1" applyBorder="1" applyProtection="1">
      <protection locked="0" hidden="1"/>
    </xf>
    <xf numFmtId="165" fontId="9" fillId="0" borderId="11" xfId="0" applyNumberFormat="1" applyFont="1" applyBorder="1" applyProtection="1">
      <protection hidden="1"/>
    </xf>
    <xf numFmtId="165" fontId="10" fillId="0" borderId="11" xfId="0" applyNumberFormat="1" applyFont="1" applyBorder="1" applyAlignment="1" applyProtection="1">
      <alignment horizontal="right"/>
      <protection hidden="1"/>
    </xf>
    <xf numFmtId="0" fontId="0" fillId="0" borderId="0" xfId="0" applyAlignment="1">
      <alignment horizontal="right"/>
    </xf>
    <xf numFmtId="12" fontId="0" fillId="0" borderId="0" xfId="0" applyNumberFormat="1"/>
    <xf numFmtId="2" fontId="0" fillId="0" borderId="0" xfId="0" applyNumberFormat="1"/>
    <xf numFmtId="12" fontId="2" fillId="0" borderId="10" xfId="0" applyNumberFormat="1" applyFont="1" applyBorder="1" applyProtection="1">
      <protection locked="0" hidden="1"/>
    </xf>
    <xf numFmtId="0" fontId="11" fillId="0" borderId="10" xfId="0" applyFont="1" applyBorder="1" applyAlignment="1" applyProtection="1">
      <alignment horizontal="left"/>
      <protection locked="0" hidden="1"/>
    </xf>
    <xf numFmtId="12" fontId="12" fillId="0" borderId="11" xfId="0" applyNumberFormat="1" applyFont="1" applyBorder="1" applyProtection="1">
      <protection hidden="1"/>
    </xf>
    <xf numFmtId="49" fontId="1" fillId="2" borderId="3" xfId="0" applyNumberFormat="1" applyFont="1" applyFill="1" applyBorder="1" applyAlignment="1">
      <alignment vertical="center" wrapText="1"/>
    </xf>
    <xf numFmtId="49" fontId="0" fillId="2" borderId="4" xfId="0" applyNumberFormat="1" applyFill="1" applyBorder="1" applyAlignment="1">
      <alignment vertical="center" wrapText="1"/>
    </xf>
    <xf numFmtId="12" fontId="1" fillId="0" borderId="0" xfId="0" applyNumberFormat="1" applyFont="1"/>
    <xf numFmtId="164" fontId="4" fillId="0" borderId="14" xfId="0" applyNumberFormat="1" applyFont="1" applyBorder="1" applyProtection="1">
      <protection locked="0" hidden="1"/>
    </xf>
    <xf numFmtId="165" fontId="9" fillId="0" borderId="9" xfId="0" applyNumberFormat="1" applyFont="1" applyBorder="1" applyProtection="1">
      <protection hidden="1"/>
    </xf>
    <xf numFmtId="165" fontId="10" fillId="0" borderId="14" xfId="0" applyNumberFormat="1" applyFont="1" applyBorder="1" applyAlignment="1" applyProtection="1">
      <alignment horizontal="right"/>
      <protection hidden="1"/>
    </xf>
    <xf numFmtId="0" fontId="14" fillId="0" borderId="0" xfId="0" applyFont="1" applyAlignment="1">
      <alignment wrapText="1"/>
    </xf>
    <xf numFmtId="0" fontId="15" fillId="0" borderId="0" xfId="0" applyFont="1"/>
    <xf numFmtId="0" fontId="13" fillId="3" borderId="0" xfId="0" applyFont="1" applyFill="1" applyAlignment="1" applyProtection="1">
      <alignment horizontal="center" vertical="center" wrapText="1"/>
      <protection hidden="1"/>
    </xf>
    <xf numFmtId="0" fontId="13" fillId="3" borderId="15" xfId="0" applyFont="1" applyFill="1" applyBorder="1" applyAlignment="1" applyProtection="1">
      <alignment horizontal="center" vertical="center" wrapText="1"/>
      <protection hidden="1"/>
    </xf>
    <xf numFmtId="0" fontId="14" fillId="0" borderId="0" xfId="0" applyFont="1"/>
    <xf numFmtId="0" fontId="16" fillId="2" borderId="11" xfId="0" applyFont="1" applyFill="1" applyBorder="1" applyProtection="1">
      <protection hidden="1"/>
    </xf>
    <xf numFmtId="12" fontId="7" fillId="0" borderId="4" xfId="0" applyNumberFormat="1" applyFont="1" applyBorder="1" applyAlignment="1" applyProtection="1">
      <alignment horizontal="center" vertical="center" wrapText="1"/>
      <protection hidden="1"/>
    </xf>
    <xf numFmtId="12" fontId="7" fillId="0" borderId="6" xfId="0" applyNumberFormat="1" applyFont="1" applyBorder="1" applyAlignment="1" applyProtection="1">
      <alignment horizontal="center" vertical="center" wrapText="1"/>
      <protection hidden="1"/>
    </xf>
    <xf numFmtId="0" fontId="5" fillId="2" borderId="16" xfId="0" applyFont="1" applyFill="1" applyBorder="1" applyAlignment="1" applyProtection="1">
      <alignment horizontal="center"/>
      <protection hidden="1"/>
    </xf>
    <xf numFmtId="0" fontId="5" fillId="2" borderId="16" xfId="0" applyFont="1" applyFill="1" applyBorder="1" applyProtection="1">
      <protection hidden="1"/>
    </xf>
    <xf numFmtId="1" fontId="17" fillId="0" borderId="11" xfId="0" applyNumberFormat="1" applyFont="1" applyBorder="1" applyProtection="1">
      <protection locked="0" hidden="1"/>
    </xf>
    <xf numFmtId="1" fontId="17" fillId="0" borderId="10" xfId="0" applyNumberFormat="1" applyFont="1" applyBorder="1" applyProtection="1">
      <protection locked="0" hidden="1"/>
    </xf>
    <xf numFmtId="1" fontId="17" fillId="0" borderId="14" xfId="0" applyNumberFormat="1" applyFont="1" applyBorder="1" applyProtection="1">
      <protection locked="0" hidden="1"/>
    </xf>
    <xf numFmtId="12" fontId="12" fillId="0" borderId="3" xfId="0" applyNumberFormat="1" applyFont="1" applyBorder="1" applyProtection="1">
      <protection hidden="1"/>
    </xf>
    <xf numFmtId="12" fontId="18" fillId="0" borderId="3" xfId="0" applyNumberFormat="1" applyFont="1" applyBorder="1" applyProtection="1">
      <protection hidden="1"/>
    </xf>
    <xf numFmtId="1" fontId="17" fillId="0" borderId="17" xfId="0" applyNumberFormat="1" applyFont="1" applyBorder="1" applyProtection="1">
      <protection locked="0" hidden="1"/>
    </xf>
    <xf numFmtId="0" fontId="5" fillId="2" borderId="2" xfId="0" applyFont="1" applyFill="1" applyBorder="1" applyAlignment="1" applyProtection="1">
      <alignment horizontal="center"/>
      <protection hidden="1"/>
    </xf>
    <xf numFmtId="0" fontId="1" fillId="0" borderId="2" xfId="0" applyFont="1" applyBorder="1" applyProtection="1">
      <protection hidden="1"/>
    </xf>
    <xf numFmtId="0" fontId="1" fillId="0" borderId="0" xfId="0" applyFont="1" applyProtection="1">
      <protection hidden="1"/>
    </xf>
    <xf numFmtId="0" fontId="1" fillId="2" borderId="5" xfId="0" applyFont="1" applyFill="1" applyBorder="1" applyProtection="1">
      <protection hidden="1"/>
    </xf>
    <xf numFmtId="0" fontId="1" fillId="0" borderId="0" xfId="0" applyFont="1" applyAlignment="1">
      <alignment horizontal="left"/>
    </xf>
    <xf numFmtId="12" fontId="12" fillId="0" borderId="3" xfId="0" applyNumberFormat="1" applyFont="1" applyBorder="1" applyProtection="1">
      <protection locked="0" hidden="1"/>
    </xf>
    <xf numFmtId="12" fontId="12" fillId="0" borderId="11" xfId="0" applyNumberFormat="1" applyFont="1" applyBorder="1" applyProtection="1">
      <protection locked="0" hidden="1"/>
    </xf>
    <xf numFmtId="0" fontId="1" fillId="2" borderId="12" xfId="0" applyFont="1" applyFill="1" applyBorder="1" applyProtection="1">
      <protection hidden="1"/>
    </xf>
    <xf numFmtId="1" fontId="4" fillId="0" borderId="8" xfId="0" applyNumberFormat="1" applyFont="1" applyBorder="1" applyAlignment="1" applyProtection="1">
      <alignment horizontal="center"/>
      <protection hidden="1"/>
    </xf>
    <xf numFmtId="49" fontId="0" fillId="2" borderId="16" xfId="0" applyNumberFormat="1" applyFill="1" applyBorder="1" applyAlignment="1">
      <alignment vertical="center" wrapText="1"/>
    </xf>
    <xf numFmtId="165" fontId="9" fillId="0" borderId="13" xfId="0" applyNumberFormat="1" applyFont="1" applyBorder="1" applyProtection="1">
      <protection hidden="1"/>
    </xf>
    <xf numFmtId="12" fontId="7" fillId="0" borderId="4" xfId="0" applyNumberFormat="1" applyFont="1" applyBorder="1" applyAlignment="1" applyProtection="1">
      <alignment horizontal="center" vertical="center"/>
      <protection hidden="1"/>
    </xf>
    <xf numFmtId="12" fontId="7" fillId="0" borderId="6" xfId="0" applyNumberFormat="1" applyFont="1" applyBorder="1" applyAlignment="1" applyProtection="1">
      <alignment horizontal="center" vertical="center"/>
      <protection hidden="1"/>
    </xf>
    <xf numFmtId="0" fontId="5" fillId="2" borderId="2" xfId="0" applyFont="1" applyFill="1" applyBorder="1" applyProtection="1">
      <protection hidden="1"/>
    </xf>
    <xf numFmtId="12" fontId="2" fillId="0" borderId="13" xfId="0" applyNumberFormat="1" applyFont="1" applyBorder="1" applyProtection="1">
      <protection locked="0" hidden="1"/>
    </xf>
    <xf numFmtId="12" fontId="12" fillId="0" borderId="13" xfId="0" applyNumberFormat="1" applyFont="1" applyBorder="1" applyProtection="1">
      <protection hidden="1"/>
    </xf>
    <xf numFmtId="1" fontId="17" fillId="0" borderId="13" xfId="0" applyNumberFormat="1" applyFont="1" applyBorder="1" applyProtection="1">
      <protection locked="0" hidden="1"/>
    </xf>
    <xf numFmtId="12" fontId="2" fillId="0" borderId="9" xfId="0" applyNumberFormat="1" applyFont="1" applyBorder="1" applyProtection="1">
      <protection locked="0" hidden="1"/>
    </xf>
    <xf numFmtId="1" fontId="17" fillId="0" borderId="9" xfId="0" applyNumberFormat="1" applyFont="1" applyBorder="1" applyProtection="1">
      <protection locked="0" hidden="1"/>
    </xf>
    <xf numFmtId="12" fontId="2" fillId="0" borderId="22" xfId="0" applyNumberFormat="1" applyFont="1" applyBorder="1" applyProtection="1">
      <protection locked="0" hidden="1"/>
    </xf>
    <xf numFmtId="12" fontId="12" fillId="0" borderId="10" xfId="0" applyNumberFormat="1" applyFont="1" applyBorder="1" applyProtection="1">
      <protection hidden="1"/>
    </xf>
    <xf numFmtId="12" fontId="12" fillId="0" borderId="22" xfId="0" applyNumberFormat="1" applyFont="1" applyBorder="1" applyProtection="1">
      <protection hidden="1"/>
    </xf>
    <xf numFmtId="1" fontId="17" fillId="0" borderId="22" xfId="0" applyNumberFormat="1" applyFont="1" applyBorder="1" applyProtection="1">
      <protection locked="0" hidden="1"/>
    </xf>
    <xf numFmtId="12" fontId="2" fillId="0" borderId="23" xfId="0" applyNumberFormat="1" applyFont="1" applyBorder="1" applyProtection="1">
      <protection locked="0" hidden="1"/>
    </xf>
    <xf numFmtId="12" fontId="12" fillId="0" borderId="23" xfId="0" applyNumberFormat="1" applyFont="1" applyBorder="1" applyProtection="1">
      <protection hidden="1"/>
    </xf>
    <xf numFmtId="1" fontId="17" fillId="0" borderId="23" xfId="0" applyNumberFormat="1" applyFont="1" applyBorder="1" applyProtection="1">
      <protection locked="0" hidden="1"/>
    </xf>
    <xf numFmtId="0" fontId="1" fillId="0" borderId="18" xfId="0" applyFont="1" applyBorder="1" applyAlignment="1" applyProtection="1">
      <alignment horizontal="right" wrapText="1"/>
      <protection hidden="1"/>
    </xf>
    <xf numFmtId="0" fontId="1" fillId="0" borderId="7" xfId="0" applyFont="1" applyBorder="1" applyAlignment="1" applyProtection="1">
      <alignment horizontal="right" wrapText="1"/>
      <protection hidden="1"/>
    </xf>
    <xf numFmtId="0" fontId="0" fillId="0" borderId="19" xfId="0" applyBorder="1" applyAlignment="1" applyProtection="1">
      <alignment horizontal="right" wrapText="1"/>
      <protection hidden="1"/>
    </xf>
    <xf numFmtId="0" fontId="0" fillId="0" borderId="6" xfId="0" applyBorder="1" applyAlignment="1" applyProtection="1">
      <alignment horizontal="right" wrapText="1"/>
      <protection hidden="1"/>
    </xf>
    <xf numFmtId="12" fontId="20" fillId="2" borderId="1" xfId="0" applyNumberFormat="1" applyFont="1" applyFill="1" applyBorder="1" applyProtection="1">
      <protection hidden="1"/>
    </xf>
    <xf numFmtId="12" fontId="0" fillId="2" borderId="7" xfId="0" applyNumberFormat="1" applyFill="1" applyBorder="1" applyProtection="1">
      <protection hidden="1"/>
    </xf>
    <xf numFmtId="0" fontId="0" fillId="0" borderId="5" xfId="0" applyBorder="1" applyProtection="1">
      <protection hidden="1"/>
    </xf>
    <xf numFmtId="0" fontId="0" fillId="0" borderId="6" xfId="0" applyBorder="1" applyProtection="1">
      <protection hidden="1"/>
    </xf>
    <xf numFmtId="0" fontId="1" fillId="2" borderId="1" xfId="0" applyFont="1" applyFill="1" applyBorder="1" applyProtection="1">
      <protection hidden="1"/>
    </xf>
    <xf numFmtId="0" fontId="0" fillId="2" borderId="7" xfId="0" applyFill="1" applyBorder="1" applyProtection="1">
      <protection hidden="1"/>
    </xf>
    <xf numFmtId="0" fontId="0" fillId="2" borderId="5" xfId="0" applyFill="1" applyBorder="1" applyProtection="1">
      <protection hidden="1"/>
    </xf>
    <xf numFmtId="0" fontId="0" fillId="2" borderId="6" xfId="0" applyFill="1" applyBorder="1" applyProtection="1">
      <protection hidden="1"/>
    </xf>
    <xf numFmtId="0" fontId="1" fillId="0" borderId="20" xfId="0" applyFont="1" applyBorder="1" applyAlignment="1" applyProtection="1">
      <alignment horizontal="right"/>
      <protection hidden="1"/>
    </xf>
    <xf numFmtId="0" fontId="1" fillId="0" borderId="10" xfId="0" applyFont="1" applyBorder="1" applyAlignment="1" applyProtection="1">
      <alignment horizontal="right"/>
      <protection hidden="1"/>
    </xf>
    <xf numFmtId="12" fontId="18" fillId="0" borderId="1" xfId="0" applyNumberFormat="1" applyFont="1" applyBorder="1" applyProtection="1">
      <protection locked="0" hidden="1"/>
    </xf>
    <xf numFmtId="12" fontId="7" fillId="0" borderId="7" xfId="0" applyNumberFormat="1" applyFont="1" applyBorder="1" applyProtection="1">
      <protection locked="0" hidden="1"/>
    </xf>
    <xf numFmtId="0" fontId="0" fillId="0" borderId="8" xfId="0" applyBorder="1" applyProtection="1">
      <protection hidden="1"/>
    </xf>
    <xf numFmtId="0" fontId="0" fillId="0" borderId="0" xfId="0" applyProtection="1">
      <protection hidden="1"/>
    </xf>
    <xf numFmtId="0" fontId="0" fillId="0" borderId="15" xfId="0" applyBorder="1" applyProtection="1">
      <protection hidden="1"/>
    </xf>
    <xf numFmtId="0" fontId="0" fillId="0" borderId="12" xfId="0" applyBorder="1" applyProtection="1">
      <protection hidden="1"/>
    </xf>
    <xf numFmtId="0" fontId="1" fillId="2" borderId="5" xfId="0" applyFont="1" applyFill="1" applyBorder="1" applyProtection="1">
      <protection hidden="1"/>
    </xf>
    <xf numFmtId="0" fontId="14" fillId="0" borderId="20" xfId="0" applyFont="1" applyBorder="1" applyAlignment="1">
      <alignment horizontal="right"/>
    </xf>
    <xf numFmtId="0" fontId="14" fillId="0" borderId="10" xfId="0" applyFont="1" applyBorder="1" applyAlignment="1">
      <alignment horizontal="right"/>
    </xf>
    <xf numFmtId="12" fontId="18" fillId="0" borderId="1" xfId="0" applyNumberFormat="1" applyFont="1" applyBorder="1" applyAlignment="1" applyProtection="1">
      <alignment horizontal="right"/>
      <protection locked="0" hidden="1"/>
    </xf>
    <xf numFmtId="12" fontId="18" fillId="0" borderId="7" xfId="0" applyNumberFormat="1" applyFont="1" applyBorder="1" applyAlignment="1" applyProtection="1">
      <alignment horizontal="right"/>
      <protection locked="0" hidden="1"/>
    </xf>
    <xf numFmtId="0" fontId="1" fillId="0" borderId="1" xfId="0" applyFont="1" applyBorder="1" applyProtection="1">
      <protection locked="0" hidden="1"/>
    </xf>
    <xf numFmtId="0" fontId="0" fillId="0" borderId="2" xfId="0" applyBorder="1" applyProtection="1">
      <protection hidden="1"/>
    </xf>
    <xf numFmtId="0" fontId="1" fillId="0" borderId="18" xfId="0" applyFont="1" applyBorder="1" applyAlignment="1" applyProtection="1">
      <alignment horizontal="right"/>
      <protection hidden="1"/>
    </xf>
    <xf numFmtId="0" fontId="1" fillId="0" borderId="7" xfId="0" applyFont="1" applyBorder="1" applyAlignment="1" applyProtection="1">
      <alignment horizontal="right"/>
      <protection hidden="1"/>
    </xf>
    <xf numFmtId="0" fontId="6" fillId="0" borderId="2" xfId="0" applyFont="1" applyBorder="1" applyProtection="1">
      <protection locked="0" hidden="1"/>
    </xf>
    <xf numFmtId="0" fontId="1" fillId="2" borderId="2" xfId="0" applyFont="1" applyFill="1" applyBorder="1" applyProtection="1">
      <protection hidden="1"/>
    </xf>
    <xf numFmtId="0" fontId="1" fillId="0" borderId="2" xfId="0" applyFont="1" applyBorder="1" applyProtection="1">
      <protection hidden="1"/>
    </xf>
    <xf numFmtId="0" fontId="1" fillId="0" borderId="21" xfId="0" applyFont="1" applyBorder="1" applyAlignment="1" applyProtection="1">
      <alignment horizontal="center"/>
      <protection hidden="1"/>
    </xf>
    <xf numFmtId="0" fontId="1" fillId="0" borderId="15" xfId="0" applyFont="1" applyBorder="1" applyAlignment="1" applyProtection="1">
      <alignment horizontal="center"/>
      <protection hidden="1"/>
    </xf>
    <xf numFmtId="12" fontId="12" fillId="0" borderId="3" xfId="0" applyNumberFormat="1" applyFont="1" applyBorder="1" applyProtection="1">
      <protection hidden="1"/>
    </xf>
    <xf numFmtId="12" fontId="2" fillId="0" borderId="4" xfId="0" applyNumberFormat="1" applyFont="1" applyBorder="1" applyProtection="1">
      <protection hidden="1"/>
    </xf>
    <xf numFmtId="12" fontId="18" fillId="0" borderId="3" xfId="0" applyNumberFormat="1" applyFont="1" applyBorder="1" applyProtection="1">
      <protection hidden="1"/>
    </xf>
    <xf numFmtId="12" fontId="18" fillId="0" borderId="1" xfId="0" applyNumberFormat="1" applyFont="1" applyBorder="1" applyProtection="1">
      <protection hidden="1"/>
    </xf>
    <xf numFmtId="12" fontId="2" fillId="0" borderId="7" xfId="0" applyNumberFormat="1" applyFont="1" applyBorder="1" applyProtection="1">
      <protection hidden="1"/>
    </xf>
    <xf numFmtId="12" fontId="2" fillId="0" borderId="5" xfId="0" applyNumberFormat="1" applyFont="1" applyBorder="1" applyProtection="1">
      <protection hidden="1"/>
    </xf>
    <xf numFmtId="12" fontId="2" fillId="0" borderId="6" xfId="0" applyNumberFormat="1" applyFont="1" applyBorder="1" applyProtection="1">
      <protection hidden="1"/>
    </xf>
    <xf numFmtId="0" fontId="1" fillId="2" borderId="8" xfId="0" applyFont="1" applyFill="1" applyBorder="1" applyProtection="1">
      <protection hidden="1"/>
    </xf>
    <xf numFmtId="0" fontId="1" fillId="0" borderId="0" xfId="0" applyFont="1" applyProtection="1">
      <protection hidden="1"/>
    </xf>
    <xf numFmtId="0" fontId="1" fillId="0" borderId="18" xfId="0" applyFont="1" applyBorder="1" applyAlignment="1" applyProtection="1">
      <alignment horizontal="center" wrapText="1"/>
      <protection hidden="1"/>
    </xf>
    <xf numFmtId="0" fontId="0" fillId="0" borderId="7" xfId="0" applyBorder="1" applyAlignment="1" applyProtection="1">
      <alignment horizontal="center" wrapText="1"/>
      <protection hidden="1"/>
    </xf>
    <xf numFmtId="0" fontId="0" fillId="0" borderId="19" xfId="0" applyBorder="1" applyAlignment="1" applyProtection="1">
      <alignment horizontal="center" wrapText="1"/>
      <protection hidden="1"/>
    </xf>
    <xf numFmtId="0" fontId="0" fillId="0" borderId="6" xfId="0" applyBorder="1" applyAlignment="1" applyProtection="1">
      <alignment horizontal="center" wrapText="1"/>
      <protection hidden="1"/>
    </xf>
    <xf numFmtId="12" fontId="2" fillId="0" borderId="7" xfId="0" applyNumberFormat="1" applyFont="1" applyBorder="1" applyProtection="1">
      <protection locked="0" hidden="1"/>
    </xf>
    <xf numFmtId="12" fontId="2" fillId="0" borderId="5" xfId="0" applyNumberFormat="1" applyFont="1" applyBorder="1" applyProtection="1">
      <protection locked="0" hidden="1"/>
    </xf>
    <xf numFmtId="12" fontId="2" fillId="0" borderId="6" xfId="0" applyNumberFormat="1" applyFont="1" applyBorder="1" applyProtection="1">
      <protection locked="0" hidden="1"/>
    </xf>
    <xf numFmtId="12" fontId="19" fillId="0" borderId="1" xfId="0" applyNumberFormat="1" applyFont="1" applyBorder="1" applyProtection="1">
      <protection hidden="1"/>
    </xf>
    <xf numFmtId="0" fontId="0" fillId="0" borderId="7" xfId="0" applyBorder="1" applyAlignment="1" applyProtection="1">
      <alignment horizontal="right"/>
      <protection hidden="1"/>
    </xf>
    <xf numFmtId="0" fontId="0" fillId="0" borderId="19" xfId="0" applyBorder="1" applyAlignment="1" applyProtection="1">
      <alignment horizontal="right"/>
      <protection hidden="1"/>
    </xf>
    <xf numFmtId="0" fontId="0" fillId="0" borderId="6" xfId="0" applyBorder="1" applyAlignment="1" applyProtection="1">
      <alignment horizontal="right"/>
      <protection hidden="1"/>
    </xf>
    <xf numFmtId="0" fontId="0" fillId="0" borderId="2" xfId="0" applyBorder="1" applyProtection="1">
      <protection locked="0" hidden="1"/>
    </xf>
    <xf numFmtId="0" fontId="0" fillId="0" borderId="7" xfId="0" applyBorder="1" applyProtection="1">
      <protection locked="0" hidden="1"/>
    </xf>
    <xf numFmtId="0" fontId="0" fillId="0" borderId="5" xfId="0" applyBorder="1" applyProtection="1">
      <protection locked="0" hidden="1"/>
    </xf>
    <xf numFmtId="0" fontId="0" fillId="0" borderId="12" xfId="0" applyBorder="1" applyProtection="1">
      <protection locked="0" hidden="1"/>
    </xf>
    <xf numFmtId="0" fontId="0" fillId="0" borderId="6" xfId="0" applyBorder="1" applyProtection="1">
      <protection locked="0" hidden="1"/>
    </xf>
    <xf numFmtId="0" fontId="0" fillId="0" borderId="0" xfId="0" applyAlignment="1">
      <alignment horizontal="right"/>
    </xf>
    <xf numFmtId="0" fontId="0" fillId="0" borderId="7" xfId="0" applyBorder="1"/>
    <xf numFmtId="49" fontId="7" fillId="2" borderId="3" xfId="0" applyNumberFormat="1" applyFont="1" applyFill="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49" fontId="7" fillId="0" borderId="4" xfId="0" applyNumberFormat="1" applyFont="1" applyBorder="1" applyAlignment="1" applyProtection="1">
      <alignment vertical="top" wrapText="1"/>
      <protection locked="0"/>
    </xf>
    <xf numFmtId="0" fontId="1" fillId="2" borderId="3" xfId="0" applyFont="1" applyFill="1" applyBorder="1" applyProtection="1">
      <protection hidden="1"/>
    </xf>
    <xf numFmtId="0" fontId="0" fillId="2" borderId="4" xfId="0" applyFill="1" applyBorder="1" applyProtection="1">
      <protection hidden="1"/>
    </xf>
    <xf numFmtId="0" fontId="1" fillId="0" borderId="7" xfId="0" applyFont="1" applyBorder="1" applyProtection="1">
      <protection hidden="1"/>
    </xf>
    <xf numFmtId="12" fontId="7" fillId="3" borderId="12" xfId="0" applyNumberFormat="1" applyFont="1" applyFill="1" applyBorder="1" applyAlignment="1" applyProtection="1">
      <alignment horizontal="center"/>
      <protection hidden="1"/>
    </xf>
    <xf numFmtId="12" fontId="7" fillId="3" borderId="6" xfId="0" applyNumberFormat="1" applyFont="1" applyFill="1" applyBorder="1" applyAlignment="1" applyProtection="1">
      <alignment horizontal="center"/>
      <protection hidden="1"/>
    </xf>
    <xf numFmtId="0" fontId="1" fillId="2" borderId="1" xfId="0" applyFont="1" applyFill="1" applyBorder="1" applyAlignment="1" applyProtection="1">
      <alignment horizontal="center"/>
      <protection hidden="1"/>
    </xf>
    <xf numFmtId="0" fontId="0" fillId="2" borderId="2" xfId="0" applyFill="1" applyBorder="1" applyProtection="1">
      <protection hidden="1"/>
    </xf>
    <xf numFmtId="0" fontId="5" fillId="2" borderId="13" xfId="0" applyFont="1" applyFill="1" applyBorder="1" applyAlignment="1" applyProtection="1">
      <alignment horizontal="center"/>
      <protection hidden="1"/>
    </xf>
    <xf numFmtId="0" fontId="5" fillId="2" borderId="10" xfId="0" applyFont="1" applyFill="1" applyBorder="1" applyAlignment="1" applyProtection="1">
      <alignment horizontal="center"/>
      <protection hidden="1"/>
    </xf>
    <xf numFmtId="0" fontId="1" fillId="2" borderId="5" xfId="0" applyFont="1" applyFill="1" applyBorder="1" applyAlignment="1" applyProtection="1">
      <alignment horizontal="center"/>
      <protection hidden="1"/>
    </xf>
    <xf numFmtId="0" fontId="1" fillId="0" borderId="19"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0" fillId="0" borderId="2" xfId="0" applyBorder="1" applyAlignment="1" applyProtection="1">
      <alignment horizontal="center"/>
      <protection hidden="1"/>
    </xf>
    <xf numFmtId="49" fontId="4" fillId="0" borderId="13" xfId="0" applyNumberFormat="1" applyFont="1" applyBorder="1" applyAlignment="1" applyProtection="1">
      <alignment horizontal="right"/>
      <protection locked="0" hidden="1"/>
    </xf>
    <xf numFmtId="49" fontId="4" fillId="0" borderId="10" xfId="0" applyNumberFormat="1" applyFont="1" applyBorder="1" applyAlignment="1" applyProtection="1">
      <alignment horizontal="right"/>
      <protection locked="0" hidden="1"/>
    </xf>
    <xf numFmtId="49" fontId="7" fillId="2" borderId="3" xfId="0" applyNumberFormat="1" applyFont="1" applyFill="1" applyBorder="1" applyAlignment="1" applyProtection="1">
      <alignment horizontal="center" vertical="center" wrapText="1"/>
      <protection hidden="1"/>
    </xf>
    <xf numFmtId="49" fontId="7" fillId="0" borderId="16" xfId="0" applyNumberFormat="1" applyFont="1" applyBorder="1" applyAlignment="1" applyProtection="1">
      <alignment horizontal="center" vertical="center" wrapText="1"/>
      <protection hidden="1"/>
    </xf>
    <xf numFmtId="49" fontId="7" fillId="0" borderId="4" xfId="0" applyNumberFormat="1" applyFont="1" applyBorder="1" applyAlignment="1" applyProtection="1">
      <alignment horizontal="center" vertical="center" wrapText="1"/>
      <protection hidden="1"/>
    </xf>
    <xf numFmtId="0" fontId="1" fillId="2" borderId="13" xfId="0" applyFont="1" applyFill="1" applyBorder="1" applyAlignment="1" applyProtection="1">
      <alignment horizontal="center"/>
      <protection hidden="1"/>
    </xf>
    <xf numFmtId="0" fontId="0" fillId="2" borderId="9" xfId="0" applyFill="1" applyBorder="1" applyProtection="1">
      <protection hidden="1"/>
    </xf>
    <xf numFmtId="0" fontId="0" fillId="2" borderId="10" xfId="0" applyFill="1" applyBorder="1" applyProtection="1">
      <protection hidden="1"/>
    </xf>
    <xf numFmtId="0" fontId="1" fillId="2" borderId="13" xfId="0" applyFont="1" applyFill="1" applyBorder="1" applyAlignment="1" applyProtection="1">
      <alignment horizontal="left"/>
      <protection hidden="1"/>
    </xf>
    <xf numFmtId="0" fontId="0" fillId="2" borderId="9" xfId="0" applyFill="1" applyBorder="1" applyAlignment="1" applyProtection="1">
      <alignment horizontal="left"/>
      <protection hidden="1"/>
    </xf>
    <xf numFmtId="0" fontId="0" fillId="2" borderId="10" xfId="0" applyFill="1" applyBorder="1" applyAlignment="1" applyProtection="1">
      <alignment horizontal="left"/>
      <protection hidden="1"/>
    </xf>
    <xf numFmtId="0" fontId="0" fillId="2" borderId="9" xfId="0" applyFill="1" applyBorder="1" applyAlignment="1" applyProtection="1">
      <alignment horizontal="center"/>
      <protection hidden="1"/>
    </xf>
    <xf numFmtId="0" fontId="0" fillId="2" borderId="10" xfId="0" applyFill="1" applyBorder="1" applyAlignment="1" applyProtection="1">
      <alignment horizontal="center"/>
      <protection hidden="1"/>
    </xf>
    <xf numFmtId="0" fontId="13" fillId="3" borderId="1" xfId="0" applyFont="1" applyFill="1" applyBorder="1" applyAlignment="1" applyProtection="1">
      <alignment horizontal="center" vertical="center" wrapText="1"/>
      <protection hidden="1"/>
    </xf>
    <xf numFmtId="0" fontId="0" fillId="3" borderId="5" xfId="0" applyFill="1" applyBorder="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164" fontId="9" fillId="0" borderId="13" xfId="0" applyNumberFormat="1" applyFont="1" applyBorder="1" applyProtection="1">
      <protection hidden="1"/>
    </xf>
    <xf numFmtId="0" fontId="4" fillId="0" borderId="10" xfId="0" applyFont="1" applyBorder="1" applyProtection="1">
      <protection hidden="1"/>
    </xf>
    <xf numFmtId="12" fontId="9" fillId="0" borderId="13" xfId="0" applyNumberFormat="1" applyFont="1" applyBorder="1" applyProtection="1">
      <protection hidden="1"/>
    </xf>
    <xf numFmtId="12" fontId="4" fillId="0" borderId="10" xfId="0" applyNumberFormat="1" applyFont="1" applyBorder="1" applyProtection="1">
      <protection hidden="1"/>
    </xf>
    <xf numFmtId="0" fontId="9" fillId="0" borderId="13" xfId="0" applyFont="1" applyBorder="1" applyProtection="1">
      <protection hidden="1"/>
    </xf>
    <xf numFmtId="49" fontId="13" fillId="0" borderId="1" xfId="0" applyNumberFormat="1" applyFont="1" applyBorder="1" applyAlignment="1" applyProtection="1">
      <alignment vertical="center" wrapText="1"/>
      <protection locked="0"/>
    </xf>
    <xf numFmtId="49" fontId="13" fillId="0" borderId="2" xfId="0" applyNumberFormat="1" applyFont="1" applyBorder="1" applyAlignment="1" applyProtection="1">
      <alignment vertical="center" wrapText="1"/>
      <protection locked="0"/>
    </xf>
    <xf numFmtId="49" fontId="13" fillId="0" borderId="7" xfId="0" applyNumberFormat="1" applyFont="1" applyBorder="1" applyAlignment="1" applyProtection="1">
      <alignment vertical="center" wrapText="1"/>
      <protection locked="0"/>
    </xf>
    <xf numFmtId="49" fontId="13" fillId="0" borderId="8" xfId="0" applyNumberFormat="1" applyFont="1" applyBorder="1" applyAlignment="1" applyProtection="1">
      <alignment vertical="center" wrapText="1"/>
      <protection locked="0"/>
    </xf>
    <xf numFmtId="49" fontId="13" fillId="0" borderId="0" xfId="0" applyNumberFormat="1" applyFont="1" applyAlignment="1" applyProtection="1">
      <alignment vertical="center" wrapText="1"/>
      <protection locked="0"/>
    </xf>
    <xf numFmtId="49" fontId="13" fillId="0" borderId="15" xfId="0" applyNumberFormat="1" applyFont="1" applyBorder="1" applyAlignment="1" applyProtection="1">
      <alignment vertical="center" wrapText="1"/>
      <protection locked="0"/>
    </xf>
    <xf numFmtId="49" fontId="13" fillId="0" borderId="5" xfId="0" applyNumberFormat="1" applyFont="1" applyBorder="1" applyAlignment="1" applyProtection="1">
      <alignment vertical="center" wrapText="1"/>
      <protection locked="0"/>
    </xf>
    <xf numFmtId="49" fontId="13" fillId="0" borderId="12" xfId="0" applyNumberFormat="1" applyFont="1" applyBorder="1" applyAlignment="1" applyProtection="1">
      <alignment vertical="center" wrapText="1"/>
      <protection locked="0"/>
    </xf>
    <xf numFmtId="49" fontId="13" fillId="0" borderId="6" xfId="0" applyNumberFormat="1" applyFont="1" applyBorder="1" applyAlignment="1" applyProtection="1">
      <alignment vertical="center" wrapText="1"/>
      <protection locked="0"/>
    </xf>
    <xf numFmtId="166" fontId="4" fillId="0" borderId="13" xfId="0" applyNumberFormat="1" applyFont="1" applyBorder="1" applyAlignment="1" applyProtection="1">
      <alignment horizontal="center"/>
      <protection hidden="1"/>
    </xf>
    <xf numFmtId="166" fontId="4" fillId="0" borderId="9" xfId="0" applyNumberFormat="1" applyFont="1" applyBorder="1" applyAlignment="1" applyProtection="1">
      <alignment horizontal="center"/>
      <protection hidden="1"/>
    </xf>
    <xf numFmtId="166" fontId="4" fillId="0" borderId="10" xfId="0" applyNumberFormat="1" applyFont="1" applyBorder="1" applyAlignment="1" applyProtection="1">
      <alignment horizontal="center"/>
      <protection hidden="1"/>
    </xf>
    <xf numFmtId="0" fontId="0" fillId="0" borderId="8" xfId="0" applyBorder="1" applyAlignment="1">
      <alignment horizontal="center"/>
    </xf>
    <xf numFmtId="0" fontId="0" fillId="0" borderId="0" xfId="0" applyAlignment="1">
      <alignment horizontal="center"/>
    </xf>
    <xf numFmtId="0" fontId="1" fillId="2" borderId="10" xfId="0" applyFont="1" applyFill="1" applyBorder="1" applyAlignment="1" applyProtection="1">
      <alignment horizontal="center"/>
      <protection hidden="1"/>
    </xf>
    <xf numFmtId="0" fontId="5" fillId="2" borderId="13" xfId="0" applyFont="1" applyFill="1" applyBorder="1" applyProtection="1">
      <protection hidden="1"/>
    </xf>
    <xf numFmtId="0" fontId="5" fillId="2" borderId="10" xfId="0" applyFont="1" applyFill="1" applyBorder="1" applyProtection="1">
      <protection hidden="1"/>
    </xf>
    <xf numFmtId="0" fontId="1" fillId="2" borderId="13" xfId="0" applyFont="1" applyFill="1" applyBorder="1" applyAlignment="1" applyProtection="1">
      <alignment horizontal="right"/>
      <protection hidden="1"/>
    </xf>
    <xf numFmtId="0" fontId="0" fillId="0" borderId="9" xfId="0" applyBorder="1" applyAlignment="1" applyProtection="1">
      <alignment horizontal="right"/>
      <protection hidden="1"/>
    </xf>
    <xf numFmtId="165" fontId="4" fillId="0" borderId="5" xfId="0" applyNumberFormat="1" applyFont="1" applyBorder="1" applyAlignment="1" applyProtection="1">
      <alignment horizontal="center"/>
      <protection locked="0" hidden="1"/>
    </xf>
    <xf numFmtId="165" fontId="4" fillId="0" borderId="6" xfId="0" applyNumberFormat="1" applyFont="1" applyBorder="1" applyAlignment="1" applyProtection="1">
      <alignment horizontal="center"/>
      <protection locked="0" hidden="1"/>
    </xf>
    <xf numFmtId="0" fontId="5" fillId="2" borderId="1" xfId="0" applyFont="1" applyFill="1" applyBorder="1" applyAlignment="1" applyProtection="1">
      <alignment horizontal="center"/>
      <protection hidden="1"/>
    </xf>
    <xf numFmtId="0" fontId="5" fillId="2" borderId="7" xfId="0" applyFont="1" applyFill="1" applyBorder="1" applyProtection="1">
      <protection hidden="1"/>
    </xf>
    <xf numFmtId="0" fontId="1" fillId="0" borderId="5"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2" borderId="15" xfId="0" applyFont="1" applyFill="1" applyBorder="1" applyProtection="1">
      <protection hidden="1"/>
    </xf>
    <xf numFmtId="49" fontId="6" fillId="0" borderId="8" xfId="0" applyNumberFormat="1" applyFont="1" applyBorder="1" applyAlignment="1" applyProtection="1">
      <alignment horizontal="center"/>
      <protection locked="0" hidden="1"/>
    </xf>
    <xf numFmtId="49" fontId="6" fillId="0" borderId="0" xfId="0" applyNumberFormat="1" applyFont="1" applyProtection="1">
      <protection locked="0" hidden="1"/>
    </xf>
    <xf numFmtId="49" fontId="6" fillId="0" borderId="15" xfId="0" applyNumberFormat="1" applyFont="1" applyBorder="1" applyProtection="1">
      <protection locked="0" hidden="1"/>
    </xf>
    <xf numFmtId="165" fontId="4" fillId="0" borderId="0" xfId="0" applyNumberFormat="1" applyFont="1" applyAlignment="1" applyProtection="1">
      <alignment horizontal="center"/>
      <protection locked="0" hidden="1"/>
    </xf>
    <xf numFmtId="165" fontId="4" fillId="0" borderId="15" xfId="0" applyNumberFormat="1" applyFont="1" applyBorder="1" applyAlignment="1" applyProtection="1">
      <alignment horizontal="center"/>
      <protection locked="0" hidden="1"/>
    </xf>
    <xf numFmtId="165" fontId="4" fillId="0" borderId="8" xfId="0" applyNumberFormat="1" applyFont="1" applyBorder="1" applyAlignment="1" applyProtection="1">
      <alignment horizontal="center"/>
      <protection locked="0" hidden="1"/>
    </xf>
    <xf numFmtId="0" fontId="8" fillId="0" borderId="0" xfId="0" applyFont="1" applyAlignment="1">
      <alignment horizontal="center"/>
    </xf>
    <xf numFmtId="0" fontId="2" fillId="2" borderId="1" xfId="0" applyFont="1" applyFill="1" applyBorder="1" applyAlignment="1" applyProtection="1">
      <alignment horizontal="center"/>
      <protection hidden="1"/>
    </xf>
    <xf numFmtId="0" fontId="0" fillId="2" borderId="7" xfId="0" applyFill="1" applyBorder="1" applyAlignment="1" applyProtection="1">
      <alignment horizontal="center"/>
      <protection hidden="1"/>
    </xf>
    <xf numFmtId="0" fontId="2" fillId="2" borderId="8" xfId="0" applyFont="1" applyFill="1" applyBorder="1" applyAlignment="1" applyProtection="1">
      <alignment horizontal="center" vertical="center"/>
      <protection hidden="1"/>
    </xf>
    <xf numFmtId="0" fontId="0" fillId="2" borderId="15" xfId="0" applyFill="1" applyBorder="1" applyAlignment="1" applyProtection="1">
      <alignment vertical="center"/>
      <protection hidden="1"/>
    </xf>
    <xf numFmtId="0" fontId="3" fillId="0" borderId="5" xfId="0" applyFont="1" applyBorder="1" applyProtection="1">
      <protection locked="0" hidden="1"/>
    </xf>
    <xf numFmtId="0" fontId="3" fillId="0" borderId="12" xfId="0" applyFont="1" applyBorder="1" applyProtection="1">
      <protection locked="0" hidden="1"/>
    </xf>
    <xf numFmtId="0" fontId="3" fillId="0" borderId="6" xfId="0" applyFont="1" applyBorder="1" applyProtection="1">
      <protection locked="0" hidden="1"/>
    </xf>
    <xf numFmtId="0" fontId="2" fillId="2" borderId="8" xfId="0" applyFont="1" applyFill="1" applyBorder="1" applyAlignment="1" applyProtection="1">
      <alignment horizontal="center"/>
      <protection hidden="1"/>
    </xf>
    <xf numFmtId="0" fontId="0" fillId="2" borderId="15" xfId="0" applyFill="1" applyBorder="1" applyProtection="1">
      <protection hidden="1"/>
    </xf>
    <xf numFmtId="0" fontId="1" fillId="2" borderId="2"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5" fillId="2" borderId="7" xfId="0" applyFont="1" applyFill="1" applyBorder="1" applyAlignment="1" applyProtection="1">
      <alignment horizontal="center"/>
      <protection hidden="1"/>
    </xf>
    <xf numFmtId="0" fontId="0" fillId="0" borderId="1" xfId="0" applyBorder="1" applyProtection="1">
      <protection hidden="1"/>
    </xf>
    <xf numFmtId="0" fontId="0" fillId="0" borderId="7" xfId="0" applyBorder="1" applyProtection="1">
      <protection hidden="1"/>
    </xf>
    <xf numFmtId="12" fontId="19" fillId="0" borderId="1" xfId="0" applyNumberFormat="1" applyFont="1" applyBorder="1" applyProtection="1">
      <protection locked="0" hidden="1"/>
    </xf>
    <xf numFmtId="12" fontId="19" fillId="0" borderId="1" xfId="0" applyNumberFormat="1" applyFont="1" applyBorder="1" applyAlignment="1" applyProtection="1">
      <alignment horizontal="right"/>
      <protection hidden="1"/>
    </xf>
    <xf numFmtId="12" fontId="19" fillId="0" borderId="7" xfId="0" applyNumberFormat="1" applyFont="1" applyBorder="1" applyAlignment="1" applyProtection="1">
      <alignment horizontal="right"/>
      <protection hidden="1"/>
    </xf>
    <xf numFmtId="0" fontId="0" fillId="0" borderId="0" xfId="0"/>
    <xf numFmtId="0" fontId="7" fillId="2" borderId="3" xfId="0" applyFont="1" applyFill="1" applyBorder="1" applyAlignment="1" applyProtection="1">
      <alignment vertical="top" wrapText="1"/>
      <protection locked="0"/>
    </xf>
    <xf numFmtId="0" fontId="7" fillId="0" borderId="16"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12" fontId="18" fillId="0" borderId="1" xfId="0" applyNumberFormat="1" applyFont="1" applyBorder="1" applyAlignment="1" applyProtection="1">
      <alignment horizontal="right"/>
      <protection hidden="1"/>
    </xf>
    <xf numFmtId="12" fontId="18" fillId="0" borderId="7" xfId="0" applyNumberFormat="1" applyFont="1" applyBorder="1" applyAlignment="1" applyProtection="1">
      <alignment horizontal="right"/>
      <protection hidden="1"/>
    </xf>
    <xf numFmtId="0" fontId="13" fillId="3" borderId="5" xfId="0" applyFont="1" applyFill="1" applyBorder="1" applyAlignment="1" applyProtection="1">
      <alignment horizontal="center" vertical="center" wrapText="1"/>
      <protection hidden="1"/>
    </xf>
    <xf numFmtId="0" fontId="13" fillId="3" borderId="0" xfId="0" applyFont="1" applyFill="1" applyAlignment="1" applyProtection="1">
      <alignment horizontal="center" vertical="center"/>
      <protection hidden="1"/>
    </xf>
    <xf numFmtId="12" fontId="7" fillId="0" borderId="12" xfId="0" applyNumberFormat="1" applyFont="1" applyBorder="1" applyAlignment="1" applyProtection="1">
      <alignment horizontal="center" vertical="center"/>
      <protection locked="0" hidden="1"/>
    </xf>
    <xf numFmtId="12" fontId="7" fillId="0" borderId="6" xfId="0" applyNumberFormat="1" applyFont="1" applyBorder="1" applyAlignment="1" applyProtection="1">
      <alignment horizontal="center" vertical="center"/>
      <protection locked="0" hidden="1"/>
    </xf>
    <xf numFmtId="0" fontId="7" fillId="2" borderId="3" xfId="0" applyFont="1" applyFill="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49" fontId="4" fillId="0" borderId="0" xfId="0" applyNumberFormat="1" applyFont="1" applyAlignment="1" applyProtection="1">
      <alignment horizontal="right"/>
      <protection locked="0" hidden="1"/>
    </xf>
    <xf numFmtId="49" fontId="4" fillId="0" borderId="15" xfId="0" applyNumberFormat="1" applyFont="1" applyBorder="1" applyAlignment="1" applyProtection="1">
      <alignment horizontal="right"/>
      <protection locked="0" hidden="1"/>
    </xf>
    <xf numFmtId="165" fontId="6" fillId="0" borderId="8" xfId="0" applyNumberFormat="1" applyFont="1" applyBorder="1" applyAlignment="1" applyProtection="1">
      <alignment horizontal="center"/>
      <protection locked="0" hidden="1"/>
    </xf>
    <xf numFmtId="165" fontId="6" fillId="0" borderId="0" xfId="0" applyNumberFormat="1" applyFont="1" applyProtection="1">
      <protection locked="0" hidden="1"/>
    </xf>
    <xf numFmtId="165" fontId="6" fillId="0" borderId="15" xfId="0" applyNumberFormat="1" applyFont="1" applyBorder="1" applyProtection="1">
      <protection locked="0" hidden="1"/>
    </xf>
    <xf numFmtId="165" fontId="3" fillId="0" borderId="5" xfId="0" applyNumberFormat="1" applyFont="1" applyBorder="1" applyProtection="1">
      <protection locked="0" hidden="1"/>
    </xf>
    <xf numFmtId="165" fontId="3" fillId="0" borderId="12" xfId="0" applyNumberFormat="1" applyFont="1" applyBorder="1" applyProtection="1">
      <protection locked="0" hidden="1"/>
    </xf>
    <xf numFmtId="165" fontId="3" fillId="0" borderId="6" xfId="0" applyNumberFormat="1" applyFont="1" applyBorder="1" applyProtection="1">
      <protection locked="0" hidden="1"/>
    </xf>
    <xf numFmtId="165" fontId="3" fillId="0" borderId="5" xfId="0" quotePrefix="1" applyNumberFormat="1" applyFont="1" applyBorder="1" applyProtection="1">
      <protection locked="0"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28229" name="Line 1">
          <a:extLst>
            <a:ext uri="{FF2B5EF4-FFF2-40B4-BE49-F238E27FC236}">
              <a16:creationId xmlns:a16="http://schemas.microsoft.com/office/drawing/2014/main" id="{00000000-0008-0000-0000-0000E5F40100}"/>
            </a:ext>
          </a:extLst>
        </xdr:cNvPr>
        <xdr:cNvSpPr>
          <a:spLocks noChangeShapeType="1"/>
        </xdr:cNvSpPr>
      </xdr:nvSpPr>
      <xdr:spPr bwMode="auto">
        <a:xfrm>
          <a:off x="66929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28230" name="Line 2">
          <a:extLst>
            <a:ext uri="{FF2B5EF4-FFF2-40B4-BE49-F238E27FC236}">
              <a16:creationId xmlns:a16="http://schemas.microsoft.com/office/drawing/2014/main" id="{00000000-0008-0000-0000-0000E6F40100}"/>
            </a:ext>
          </a:extLst>
        </xdr:cNvPr>
        <xdr:cNvSpPr>
          <a:spLocks noChangeShapeType="1"/>
        </xdr:cNvSpPr>
      </xdr:nvSpPr>
      <xdr:spPr bwMode="auto">
        <a:xfrm>
          <a:off x="63436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28231" name="Line 3">
          <a:extLst>
            <a:ext uri="{FF2B5EF4-FFF2-40B4-BE49-F238E27FC236}">
              <a16:creationId xmlns:a16="http://schemas.microsoft.com/office/drawing/2014/main" id="{00000000-0008-0000-0000-0000E7F40100}"/>
            </a:ext>
          </a:extLst>
        </xdr:cNvPr>
        <xdr:cNvSpPr>
          <a:spLocks noChangeShapeType="1"/>
        </xdr:cNvSpPr>
      </xdr:nvSpPr>
      <xdr:spPr bwMode="auto">
        <a:xfrm>
          <a:off x="73914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28232" name="Line 4">
          <a:extLst>
            <a:ext uri="{FF2B5EF4-FFF2-40B4-BE49-F238E27FC236}">
              <a16:creationId xmlns:a16="http://schemas.microsoft.com/office/drawing/2014/main" id="{00000000-0008-0000-0000-0000E8F40100}"/>
            </a:ext>
          </a:extLst>
        </xdr:cNvPr>
        <xdr:cNvSpPr>
          <a:spLocks noChangeShapeType="1"/>
        </xdr:cNvSpPr>
      </xdr:nvSpPr>
      <xdr:spPr bwMode="auto">
        <a:xfrm>
          <a:off x="70421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7077075"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7477125"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19050</xdr:colOff>
      <xdr:row>20</xdr:row>
      <xdr:rowOff>38100</xdr:rowOff>
    </xdr:from>
    <xdr:to>
      <xdr:col>21</xdr:col>
      <xdr:colOff>196850</xdr:colOff>
      <xdr:row>21</xdr:row>
      <xdr:rowOff>19050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673417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3175</xdr:rowOff>
    </xdr:from>
    <xdr:to>
      <xdr:col>14</xdr:col>
      <xdr:colOff>168275</xdr:colOff>
      <xdr:row>22</xdr:row>
      <xdr:rowOff>79375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695825"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104775" y="6115050"/>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28238" name="Text Box 10">
          <a:extLst>
            <a:ext uri="{FF2B5EF4-FFF2-40B4-BE49-F238E27FC236}">
              <a16:creationId xmlns:a16="http://schemas.microsoft.com/office/drawing/2014/main" id="{00000000-0008-0000-0000-0000EEF40100}"/>
            </a:ext>
          </a:extLst>
        </xdr:cNvPr>
        <xdr:cNvSpPr txBox="1">
          <a:spLocks noChangeArrowheads="1"/>
        </xdr:cNvSpPr>
      </xdr:nvSpPr>
      <xdr:spPr bwMode="auto">
        <a:xfrm>
          <a:off x="7810500" y="41846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4714875" y="4400550"/>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4724400" y="4705350"/>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225425</xdr:colOff>
      <xdr:row>42</xdr:row>
      <xdr:rowOff>104775</xdr:rowOff>
    </xdr:from>
    <xdr:to>
      <xdr:col>20</xdr:col>
      <xdr:colOff>158750</xdr:colOff>
      <xdr:row>43</xdr:row>
      <xdr:rowOff>60325</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5934075" y="63150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28242" name="Line 14">
          <a:extLst>
            <a:ext uri="{FF2B5EF4-FFF2-40B4-BE49-F238E27FC236}">
              <a16:creationId xmlns:a16="http://schemas.microsoft.com/office/drawing/2014/main" id="{00000000-0008-0000-0000-0000F2F40100}"/>
            </a:ext>
          </a:extLst>
        </xdr:cNvPr>
        <xdr:cNvSpPr>
          <a:spLocks noChangeShapeType="1"/>
        </xdr:cNvSpPr>
      </xdr:nvSpPr>
      <xdr:spPr bwMode="auto">
        <a:xfrm flipV="1">
          <a:off x="7162800" y="636905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127000</xdr:colOff>
      <xdr:row>43</xdr:row>
      <xdr:rowOff>0</xdr:rowOff>
    </xdr:from>
    <xdr:to>
      <xdr:col>17</xdr:col>
      <xdr:colOff>254000</xdr:colOff>
      <xdr:row>43</xdr:row>
      <xdr:rowOff>6350</xdr:rowOff>
    </xdr:to>
    <xdr:sp macro="" textlink="">
      <xdr:nvSpPr>
        <xdr:cNvPr id="128243" name="Line 15">
          <a:extLst>
            <a:ext uri="{FF2B5EF4-FFF2-40B4-BE49-F238E27FC236}">
              <a16:creationId xmlns:a16="http://schemas.microsoft.com/office/drawing/2014/main" id="{00000000-0008-0000-0000-0000F3F40100}"/>
            </a:ext>
          </a:extLst>
        </xdr:cNvPr>
        <xdr:cNvSpPr>
          <a:spLocks noChangeShapeType="1"/>
        </xdr:cNvSpPr>
      </xdr:nvSpPr>
      <xdr:spPr bwMode="auto">
        <a:xfrm flipH="1" flipV="1">
          <a:off x="6121400" y="6369050"/>
          <a:ext cx="12700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28244" name="Line 16">
          <a:extLst>
            <a:ext uri="{FF2B5EF4-FFF2-40B4-BE49-F238E27FC236}">
              <a16:creationId xmlns:a16="http://schemas.microsoft.com/office/drawing/2014/main" id="{00000000-0008-0000-0000-0000F4F40100}"/>
            </a:ext>
          </a:extLst>
        </xdr:cNvPr>
        <xdr:cNvSpPr>
          <a:spLocks noChangeShapeType="1"/>
        </xdr:cNvSpPr>
      </xdr:nvSpPr>
      <xdr:spPr bwMode="auto">
        <a:xfrm>
          <a:off x="6692900" y="405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041" name="Text Box 17">
          <a:extLst>
            <a:ext uri="{FF2B5EF4-FFF2-40B4-BE49-F238E27FC236}">
              <a16:creationId xmlns:a16="http://schemas.microsoft.com/office/drawing/2014/main" id="{00000000-0008-0000-0000-000011040000}"/>
            </a:ext>
          </a:extLst>
        </xdr:cNvPr>
        <xdr:cNvSpPr txBox="1">
          <a:spLocks noChangeArrowheads="1"/>
        </xdr:cNvSpPr>
      </xdr:nvSpPr>
      <xdr:spPr bwMode="auto">
        <a:xfrm>
          <a:off x="4772025"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5486400"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1043" name="Text Box 19">
          <a:extLst>
            <a:ext uri="{FF2B5EF4-FFF2-40B4-BE49-F238E27FC236}">
              <a16:creationId xmlns:a16="http://schemas.microsoft.com/office/drawing/2014/main" id="{00000000-0008-0000-0000-000013040000}"/>
            </a:ext>
          </a:extLst>
        </xdr:cNvPr>
        <xdr:cNvSpPr txBox="1">
          <a:spLocks noChangeArrowheads="1"/>
        </xdr:cNvSpPr>
      </xdr:nvSpPr>
      <xdr:spPr bwMode="auto">
        <a:xfrm>
          <a:off x="5124450"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5819775"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6143625"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6496050"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6791325"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7286625"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1050" name="Text Box 26">
          <a:extLst>
            <a:ext uri="{FF2B5EF4-FFF2-40B4-BE49-F238E27FC236}">
              <a16:creationId xmlns:a16="http://schemas.microsoft.com/office/drawing/2014/main" id="{00000000-0008-0000-0000-00001A04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4448175"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5267325"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1053" name="Text Box 29">
          <a:extLst>
            <a:ext uri="{FF2B5EF4-FFF2-40B4-BE49-F238E27FC236}">
              <a16:creationId xmlns:a16="http://schemas.microsoft.com/office/drawing/2014/main" id="{00000000-0008-0000-0000-00001D040000}"/>
            </a:ext>
          </a:extLst>
        </xdr:cNvPr>
        <xdr:cNvSpPr txBox="1">
          <a:spLocks noChangeArrowheads="1"/>
        </xdr:cNvSpPr>
      </xdr:nvSpPr>
      <xdr:spPr bwMode="auto">
        <a:xfrm>
          <a:off x="5895975"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1054" name="Text Box 30">
          <a:extLst>
            <a:ext uri="{FF2B5EF4-FFF2-40B4-BE49-F238E27FC236}">
              <a16:creationId xmlns:a16="http://schemas.microsoft.com/office/drawing/2014/main" id="{00000000-0008-0000-0000-00001E040000}"/>
            </a:ext>
          </a:extLst>
        </xdr:cNvPr>
        <xdr:cNvSpPr txBox="1">
          <a:spLocks noChangeArrowheads="1"/>
        </xdr:cNvSpPr>
      </xdr:nvSpPr>
      <xdr:spPr bwMode="auto">
        <a:xfrm>
          <a:off x="5391150" y="4086225"/>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1055" name="Text Box 31">
          <a:extLst>
            <a:ext uri="{FF2B5EF4-FFF2-40B4-BE49-F238E27FC236}">
              <a16:creationId xmlns:a16="http://schemas.microsoft.com/office/drawing/2014/main" id="{00000000-0008-0000-0000-00001F040000}"/>
            </a:ext>
          </a:extLst>
        </xdr:cNvPr>
        <xdr:cNvSpPr txBox="1">
          <a:spLocks noChangeArrowheads="1"/>
        </xdr:cNvSpPr>
      </xdr:nvSpPr>
      <xdr:spPr bwMode="auto">
        <a:xfrm>
          <a:off x="5419725" y="4143375"/>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9525</xdr:colOff>
      <xdr:row>24</xdr:row>
      <xdr:rowOff>3175</xdr:rowOff>
    </xdr:from>
    <xdr:to>
      <xdr:col>14</xdr:col>
      <xdr:colOff>184404</xdr:colOff>
      <xdr:row>24</xdr:row>
      <xdr:rowOff>79375</xdr:rowOff>
    </xdr:to>
    <xdr:sp macro="" textlink="">
      <xdr:nvSpPr>
        <xdr:cNvPr id="1056" name="Text Box 32">
          <a:extLst>
            <a:ext uri="{FF2B5EF4-FFF2-40B4-BE49-F238E27FC236}">
              <a16:creationId xmlns:a16="http://schemas.microsoft.com/office/drawing/2014/main" id="{00000000-0008-0000-0000-000020040000}"/>
            </a:ext>
          </a:extLst>
        </xdr:cNvPr>
        <xdr:cNvSpPr txBox="1">
          <a:spLocks noChangeArrowheads="1"/>
        </xdr:cNvSpPr>
      </xdr:nvSpPr>
      <xdr:spPr bwMode="auto">
        <a:xfrm>
          <a:off x="4695825" y="3800475"/>
          <a:ext cx="16192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1057" name="Text Box 33">
          <a:extLst>
            <a:ext uri="{FF2B5EF4-FFF2-40B4-BE49-F238E27FC236}">
              <a16:creationId xmlns:a16="http://schemas.microsoft.com/office/drawing/2014/main" id="{00000000-0008-0000-0000-000021040000}"/>
            </a:ext>
          </a:extLst>
        </xdr:cNvPr>
        <xdr:cNvSpPr txBox="1">
          <a:spLocks noChangeArrowheads="1"/>
        </xdr:cNvSpPr>
      </xdr:nvSpPr>
      <xdr:spPr bwMode="auto">
        <a:xfrm>
          <a:off x="4714875" y="4095750"/>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19050</xdr:colOff>
      <xdr:row>23</xdr:row>
      <xdr:rowOff>3175</xdr:rowOff>
    </xdr:from>
    <xdr:to>
      <xdr:col>14</xdr:col>
      <xdr:colOff>187203</xdr:colOff>
      <xdr:row>23</xdr:row>
      <xdr:rowOff>79375</xdr:rowOff>
    </xdr:to>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4705350" y="3619500"/>
          <a:ext cx="161925"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6400800"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6400800"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6400800"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6067425"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6067425"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98652</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6067425"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5734050"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5734050"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117662</xdr:rowOff>
    </xdr:to>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5734050"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5400675"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5400675"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5400675"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1071" name="Text Box 47">
          <a:extLst>
            <a:ext uri="{FF2B5EF4-FFF2-40B4-BE49-F238E27FC236}">
              <a16:creationId xmlns:a16="http://schemas.microsoft.com/office/drawing/2014/main" id="{00000000-0008-0000-0000-00002F040000}"/>
            </a:ext>
          </a:extLst>
        </xdr:cNvPr>
        <xdr:cNvSpPr txBox="1">
          <a:spLocks noChangeArrowheads="1"/>
        </xdr:cNvSpPr>
      </xdr:nvSpPr>
      <xdr:spPr bwMode="auto">
        <a:xfrm>
          <a:off x="5057775"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1072" name="Text Box 48">
          <a:extLst>
            <a:ext uri="{FF2B5EF4-FFF2-40B4-BE49-F238E27FC236}">
              <a16:creationId xmlns:a16="http://schemas.microsoft.com/office/drawing/2014/main" id="{00000000-0008-0000-0000-000030040000}"/>
            </a:ext>
          </a:extLst>
        </xdr:cNvPr>
        <xdr:cNvSpPr txBox="1">
          <a:spLocks noChangeArrowheads="1"/>
        </xdr:cNvSpPr>
      </xdr:nvSpPr>
      <xdr:spPr bwMode="auto">
        <a:xfrm>
          <a:off x="5057775"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3175</xdr:rowOff>
    </xdr:from>
    <xdr:to>
      <xdr:col>15</xdr:col>
      <xdr:colOff>168275</xdr:colOff>
      <xdr:row>24</xdr:row>
      <xdr:rowOff>79375</xdr:rowOff>
    </xdr:to>
    <xdr:sp macro="" textlink="">
      <xdr:nvSpPr>
        <xdr:cNvPr id="1073" name="Text Box 49">
          <a:extLst>
            <a:ext uri="{FF2B5EF4-FFF2-40B4-BE49-F238E27FC236}">
              <a16:creationId xmlns:a16="http://schemas.microsoft.com/office/drawing/2014/main" id="{00000000-0008-0000-0000-000031040000}"/>
            </a:ext>
          </a:extLst>
        </xdr:cNvPr>
        <xdr:cNvSpPr txBox="1">
          <a:spLocks noChangeArrowheads="1"/>
        </xdr:cNvSpPr>
      </xdr:nvSpPr>
      <xdr:spPr bwMode="auto">
        <a:xfrm>
          <a:off x="5057775"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29251" name="Line 1">
          <a:extLst>
            <a:ext uri="{FF2B5EF4-FFF2-40B4-BE49-F238E27FC236}">
              <a16:creationId xmlns:a16="http://schemas.microsoft.com/office/drawing/2014/main" id="{00000000-0008-0000-0100-0000E3F8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29252" name="Line 2">
          <a:extLst>
            <a:ext uri="{FF2B5EF4-FFF2-40B4-BE49-F238E27FC236}">
              <a16:creationId xmlns:a16="http://schemas.microsoft.com/office/drawing/2014/main" id="{00000000-0008-0000-0100-0000E4F8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29253" name="Line 3">
          <a:extLst>
            <a:ext uri="{FF2B5EF4-FFF2-40B4-BE49-F238E27FC236}">
              <a16:creationId xmlns:a16="http://schemas.microsoft.com/office/drawing/2014/main" id="{00000000-0008-0000-0100-0000E5F8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29254" name="Line 4">
          <a:extLst>
            <a:ext uri="{FF2B5EF4-FFF2-40B4-BE49-F238E27FC236}">
              <a16:creationId xmlns:a16="http://schemas.microsoft.com/office/drawing/2014/main" id="{00000000-0008-0000-0100-0000E6F8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3077" name="Text Box 5">
          <a:extLst>
            <a:ext uri="{FF2B5EF4-FFF2-40B4-BE49-F238E27FC236}">
              <a16:creationId xmlns:a16="http://schemas.microsoft.com/office/drawing/2014/main" id="{00000000-0008-0000-0100-0000050C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3078" name="Text Box 6">
          <a:extLst>
            <a:ext uri="{FF2B5EF4-FFF2-40B4-BE49-F238E27FC236}">
              <a16:creationId xmlns:a16="http://schemas.microsoft.com/office/drawing/2014/main" id="{00000000-0008-0000-0100-0000060C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3079" name="Text Box 7">
          <a:extLst>
            <a:ext uri="{FF2B5EF4-FFF2-40B4-BE49-F238E27FC236}">
              <a16:creationId xmlns:a16="http://schemas.microsoft.com/office/drawing/2014/main" id="{00000000-0008-0000-0100-0000070C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3080" name="Text Box 8">
          <a:extLst>
            <a:ext uri="{FF2B5EF4-FFF2-40B4-BE49-F238E27FC236}">
              <a16:creationId xmlns:a16="http://schemas.microsoft.com/office/drawing/2014/main" id="{00000000-0008-0000-0100-0000080C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3081" name="Text Box 9">
          <a:extLst>
            <a:ext uri="{FF2B5EF4-FFF2-40B4-BE49-F238E27FC236}">
              <a16:creationId xmlns:a16="http://schemas.microsoft.com/office/drawing/2014/main" id="{00000000-0008-0000-0100-0000090C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29260" name="Text Box 10">
          <a:extLst>
            <a:ext uri="{FF2B5EF4-FFF2-40B4-BE49-F238E27FC236}">
              <a16:creationId xmlns:a16="http://schemas.microsoft.com/office/drawing/2014/main" id="{00000000-0008-0000-0100-0000ECF8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3083" name="Text Box 11">
          <a:extLst>
            <a:ext uri="{FF2B5EF4-FFF2-40B4-BE49-F238E27FC236}">
              <a16:creationId xmlns:a16="http://schemas.microsoft.com/office/drawing/2014/main" id="{00000000-0008-0000-0100-00000B0C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3084" name="Text Box 12">
          <a:extLst>
            <a:ext uri="{FF2B5EF4-FFF2-40B4-BE49-F238E27FC236}">
              <a16:creationId xmlns:a16="http://schemas.microsoft.com/office/drawing/2014/main" id="{00000000-0008-0000-0100-00000C0C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3085" name="Text Box 13">
          <a:extLst>
            <a:ext uri="{FF2B5EF4-FFF2-40B4-BE49-F238E27FC236}">
              <a16:creationId xmlns:a16="http://schemas.microsoft.com/office/drawing/2014/main" id="{00000000-0008-0000-0100-00000D0C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29264" name="Line 14">
          <a:extLst>
            <a:ext uri="{FF2B5EF4-FFF2-40B4-BE49-F238E27FC236}">
              <a16:creationId xmlns:a16="http://schemas.microsoft.com/office/drawing/2014/main" id="{00000000-0008-0000-0100-0000F0F8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29265" name="Line 15">
          <a:extLst>
            <a:ext uri="{FF2B5EF4-FFF2-40B4-BE49-F238E27FC236}">
              <a16:creationId xmlns:a16="http://schemas.microsoft.com/office/drawing/2014/main" id="{00000000-0008-0000-0100-0000F1F8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29266" name="Line 16">
          <a:extLst>
            <a:ext uri="{FF2B5EF4-FFF2-40B4-BE49-F238E27FC236}">
              <a16:creationId xmlns:a16="http://schemas.microsoft.com/office/drawing/2014/main" id="{00000000-0008-0000-0100-0000F2F8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3089" name="Text Box 17">
          <a:extLst>
            <a:ext uri="{FF2B5EF4-FFF2-40B4-BE49-F238E27FC236}">
              <a16:creationId xmlns:a16="http://schemas.microsoft.com/office/drawing/2014/main" id="{00000000-0008-0000-0100-0000110C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3090" name="Text Box 18">
          <a:extLst>
            <a:ext uri="{FF2B5EF4-FFF2-40B4-BE49-F238E27FC236}">
              <a16:creationId xmlns:a16="http://schemas.microsoft.com/office/drawing/2014/main" id="{00000000-0008-0000-0100-0000120C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3091" name="Text Box 19">
          <a:extLst>
            <a:ext uri="{FF2B5EF4-FFF2-40B4-BE49-F238E27FC236}">
              <a16:creationId xmlns:a16="http://schemas.microsoft.com/office/drawing/2014/main" id="{00000000-0008-0000-0100-0000130C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3092" name="Text Box 20">
          <a:extLst>
            <a:ext uri="{FF2B5EF4-FFF2-40B4-BE49-F238E27FC236}">
              <a16:creationId xmlns:a16="http://schemas.microsoft.com/office/drawing/2014/main" id="{00000000-0008-0000-0100-0000140C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3093" name="Text Box 21">
          <a:extLst>
            <a:ext uri="{FF2B5EF4-FFF2-40B4-BE49-F238E27FC236}">
              <a16:creationId xmlns:a16="http://schemas.microsoft.com/office/drawing/2014/main" id="{00000000-0008-0000-0100-0000150C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3094" name="Text Box 22">
          <a:extLst>
            <a:ext uri="{FF2B5EF4-FFF2-40B4-BE49-F238E27FC236}">
              <a16:creationId xmlns:a16="http://schemas.microsoft.com/office/drawing/2014/main" id="{00000000-0008-0000-0100-0000160C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3095" name="Text Box 23">
          <a:extLst>
            <a:ext uri="{FF2B5EF4-FFF2-40B4-BE49-F238E27FC236}">
              <a16:creationId xmlns:a16="http://schemas.microsoft.com/office/drawing/2014/main" id="{00000000-0008-0000-0100-0000170C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3096" name="Text Box 24">
          <a:extLst>
            <a:ext uri="{FF2B5EF4-FFF2-40B4-BE49-F238E27FC236}">
              <a16:creationId xmlns:a16="http://schemas.microsoft.com/office/drawing/2014/main" id="{00000000-0008-0000-0100-0000180C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3098" name="Text Box 26">
          <a:extLst>
            <a:ext uri="{FF2B5EF4-FFF2-40B4-BE49-F238E27FC236}">
              <a16:creationId xmlns:a16="http://schemas.microsoft.com/office/drawing/2014/main" id="{00000000-0008-0000-0100-00001A0C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3099" name="Text Box 27">
          <a:extLst>
            <a:ext uri="{FF2B5EF4-FFF2-40B4-BE49-F238E27FC236}">
              <a16:creationId xmlns:a16="http://schemas.microsoft.com/office/drawing/2014/main" id="{00000000-0008-0000-0100-00001B0C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3100" name="Text Box 28">
          <a:extLst>
            <a:ext uri="{FF2B5EF4-FFF2-40B4-BE49-F238E27FC236}">
              <a16:creationId xmlns:a16="http://schemas.microsoft.com/office/drawing/2014/main" id="{00000000-0008-0000-0100-00001C0C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3101" name="Text Box 29">
          <a:extLst>
            <a:ext uri="{FF2B5EF4-FFF2-40B4-BE49-F238E27FC236}">
              <a16:creationId xmlns:a16="http://schemas.microsoft.com/office/drawing/2014/main" id="{00000000-0008-0000-0100-00001D0C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102" name="Text Box 30">
          <a:extLst>
            <a:ext uri="{FF2B5EF4-FFF2-40B4-BE49-F238E27FC236}">
              <a16:creationId xmlns:a16="http://schemas.microsoft.com/office/drawing/2014/main" id="{00000000-0008-0000-0100-00001E0C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03" name="Text Box 31">
          <a:extLst>
            <a:ext uri="{FF2B5EF4-FFF2-40B4-BE49-F238E27FC236}">
              <a16:creationId xmlns:a16="http://schemas.microsoft.com/office/drawing/2014/main" id="{00000000-0008-0000-0100-00001F0C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104" name="Text Box 32">
          <a:extLst>
            <a:ext uri="{FF2B5EF4-FFF2-40B4-BE49-F238E27FC236}">
              <a16:creationId xmlns:a16="http://schemas.microsoft.com/office/drawing/2014/main" id="{00000000-0008-0000-0100-0000200C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105" name="Text Box 33">
          <a:extLst>
            <a:ext uri="{FF2B5EF4-FFF2-40B4-BE49-F238E27FC236}">
              <a16:creationId xmlns:a16="http://schemas.microsoft.com/office/drawing/2014/main" id="{00000000-0008-0000-0100-0000210C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106" name="Text Box 34">
          <a:extLst>
            <a:ext uri="{FF2B5EF4-FFF2-40B4-BE49-F238E27FC236}">
              <a16:creationId xmlns:a16="http://schemas.microsoft.com/office/drawing/2014/main" id="{00000000-0008-0000-0100-0000220C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107" name="Text Box 35">
          <a:extLst>
            <a:ext uri="{FF2B5EF4-FFF2-40B4-BE49-F238E27FC236}">
              <a16:creationId xmlns:a16="http://schemas.microsoft.com/office/drawing/2014/main" id="{00000000-0008-0000-0100-0000230C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108" name="Text Box 36">
          <a:extLst>
            <a:ext uri="{FF2B5EF4-FFF2-40B4-BE49-F238E27FC236}">
              <a16:creationId xmlns:a16="http://schemas.microsoft.com/office/drawing/2014/main" id="{00000000-0008-0000-0100-0000240C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109" name="Text Box 37">
          <a:extLst>
            <a:ext uri="{FF2B5EF4-FFF2-40B4-BE49-F238E27FC236}">
              <a16:creationId xmlns:a16="http://schemas.microsoft.com/office/drawing/2014/main" id="{00000000-0008-0000-0100-0000250C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110" name="Text Box 38">
          <a:extLst>
            <a:ext uri="{FF2B5EF4-FFF2-40B4-BE49-F238E27FC236}">
              <a16:creationId xmlns:a16="http://schemas.microsoft.com/office/drawing/2014/main" id="{00000000-0008-0000-0100-0000260C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111" name="Text Box 39">
          <a:extLst>
            <a:ext uri="{FF2B5EF4-FFF2-40B4-BE49-F238E27FC236}">
              <a16:creationId xmlns:a16="http://schemas.microsoft.com/office/drawing/2014/main" id="{00000000-0008-0000-0100-0000270C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3112" name="Text Box 40">
          <a:extLst>
            <a:ext uri="{FF2B5EF4-FFF2-40B4-BE49-F238E27FC236}">
              <a16:creationId xmlns:a16="http://schemas.microsoft.com/office/drawing/2014/main" id="{00000000-0008-0000-0100-0000280C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3113" name="Text Box 41">
          <a:extLst>
            <a:ext uri="{FF2B5EF4-FFF2-40B4-BE49-F238E27FC236}">
              <a16:creationId xmlns:a16="http://schemas.microsoft.com/office/drawing/2014/main" id="{00000000-0008-0000-0100-0000290C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3114" name="Text Box 42">
          <a:extLst>
            <a:ext uri="{FF2B5EF4-FFF2-40B4-BE49-F238E27FC236}">
              <a16:creationId xmlns:a16="http://schemas.microsoft.com/office/drawing/2014/main" id="{00000000-0008-0000-0100-00002A0C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3115" name="Text Box 43">
          <a:extLst>
            <a:ext uri="{FF2B5EF4-FFF2-40B4-BE49-F238E27FC236}">
              <a16:creationId xmlns:a16="http://schemas.microsoft.com/office/drawing/2014/main" id="{00000000-0008-0000-0100-00002B0C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3116" name="Text Box 44">
          <a:extLst>
            <a:ext uri="{FF2B5EF4-FFF2-40B4-BE49-F238E27FC236}">
              <a16:creationId xmlns:a16="http://schemas.microsoft.com/office/drawing/2014/main" id="{00000000-0008-0000-0100-00002C0C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3117" name="Text Box 45">
          <a:extLst>
            <a:ext uri="{FF2B5EF4-FFF2-40B4-BE49-F238E27FC236}">
              <a16:creationId xmlns:a16="http://schemas.microsoft.com/office/drawing/2014/main" id="{00000000-0008-0000-0100-00002D0C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3118" name="Text Box 46">
          <a:extLst>
            <a:ext uri="{FF2B5EF4-FFF2-40B4-BE49-F238E27FC236}">
              <a16:creationId xmlns:a16="http://schemas.microsoft.com/office/drawing/2014/main" id="{00000000-0008-0000-0100-00002E0C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3119" name="Text Box 47">
          <a:extLst>
            <a:ext uri="{FF2B5EF4-FFF2-40B4-BE49-F238E27FC236}">
              <a16:creationId xmlns:a16="http://schemas.microsoft.com/office/drawing/2014/main" id="{00000000-0008-0000-0100-00002F0C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3120" name="Text Box 48">
          <a:extLst>
            <a:ext uri="{FF2B5EF4-FFF2-40B4-BE49-F238E27FC236}">
              <a16:creationId xmlns:a16="http://schemas.microsoft.com/office/drawing/2014/main" id="{00000000-0008-0000-0100-0000300C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3121" name="Text Box 49">
          <a:extLst>
            <a:ext uri="{FF2B5EF4-FFF2-40B4-BE49-F238E27FC236}">
              <a16:creationId xmlns:a16="http://schemas.microsoft.com/office/drawing/2014/main" id="{00000000-0008-0000-0100-0000310C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03266" name="Line 1">
          <a:extLst>
            <a:ext uri="{FF2B5EF4-FFF2-40B4-BE49-F238E27FC236}">
              <a16:creationId xmlns:a16="http://schemas.microsoft.com/office/drawing/2014/main" id="{00000000-0008-0000-0200-00006293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03267" name="Line 2">
          <a:extLst>
            <a:ext uri="{FF2B5EF4-FFF2-40B4-BE49-F238E27FC236}">
              <a16:creationId xmlns:a16="http://schemas.microsoft.com/office/drawing/2014/main" id="{00000000-0008-0000-0200-00006393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03268" name="Line 3">
          <a:extLst>
            <a:ext uri="{FF2B5EF4-FFF2-40B4-BE49-F238E27FC236}">
              <a16:creationId xmlns:a16="http://schemas.microsoft.com/office/drawing/2014/main" id="{00000000-0008-0000-0200-00006493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03269" name="Line 4">
          <a:extLst>
            <a:ext uri="{FF2B5EF4-FFF2-40B4-BE49-F238E27FC236}">
              <a16:creationId xmlns:a16="http://schemas.microsoft.com/office/drawing/2014/main" id="{00000000-0008-0000-0200-00006593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03275" name="Text Box 10">
          <a:extLst>
            <a:ext uri="{FF2B5EF4-FFF2-40B4-BE49-F238E27FC236}">
              <a16:creationId xmlns:a16="http://schemas.microsoft.com/office/drawing/2014/main" id="{00000000-0008-0000-0200-00006B93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2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2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2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03279" name="Line 14">
          <a:extLst>
            <a:ext uri="{FF2B5EF4-FFF2-40B4-BE49-F238E27FC236}">
              <a16:creationId xmlns:a16="http://schemas.microsoft.com/office/drawing/2014/main" id="{00000000-0008-0000-0200-00006F93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03280" name="Line 15">
          <a:extLst>
            <a:ext uri="{FF2B5EF4-FFF2-40B4-BE49-F238E27FC236}">
              <a16:creationId xmlns:a16="http://schemas.microsoft.com/office/drawing/2014/main" id="{00000000-0008-0000-0200-00007093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03281" name="Line 16">
          <a:extLst>
            <a:ext uri="{FF2B5EF4-FFF2-40B4-BE49-F238E27FC236}">
              <a16:creationId xmlns:a16="http://schemas.microsoft.com/office/drawing/2014/main" id="{00000000-0008-0000-0200-00007193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2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2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2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2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2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2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2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2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2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2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2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2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2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2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2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2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2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2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2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2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2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2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2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2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2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2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2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2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2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2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2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2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04242" name="Line 1">
          <a:extLst>
            <a:ext uri="{FF2B5EF4-FFF2-40B4-BE49-F238E27FC236}">
              <a16:creationId xmlns:a16="http://schemas.microsoft.com/office/drawing/2014/main" id="{00000000-0008-0000-0300-00003297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04243" name="Line 2">
          <a:extLst>
            <a:ext uri="{FF2B5EF4-FFF2-40B4-BE49-F238E27FC236}">
              <a16:creationId xmlns:a16="http://schemas.microsoft.com/office/drawing/2014/main" id="{00000000-0008-0000-0300-00003397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04244" name="Line 3">
          <a:extLst>
            <a:ext uri="{FF2B5EF4-FFF2-40B4-BE49-F238E27FC236}">
              <a16:creationId xmlns:a16="http://schemas.microsoft.com/office/drawing/2014/main" id="{00000000-0008-0000-0300-00003497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04245" name="Line 4">
          <a:extLst>
            <a:ext uri="{FF2B5EF4-FFF2-40B4-BE49-F238E27FC236}">
              <a16:creationId xmlns:a16="http://schemas.microsoft.com/office/drawing/2014/main" id="{00000000-0008-0000-0300-00003597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04251" name="Text Box 10">
          <a:extLst>
            <a:ext uri="{FF2B5EF4-FFF2-40B4-BE49-F238E27FC236}">
              <a16:creationId xmlns:a16="http://schemas.microsoft.com/office/drawing/2014/main" id="{00000000-0008-0000-0300-00003B97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04255" name="Line 14">
          <a:extLst>
            <a:ext uri="{FF2B5EF4-FFF2-40B4-BE49-F238E27FC236}">
              <a16:creationId xmlns:a16="http://schemas.microsoft.com/office/drawing/2014/main" id="{00000000-0008-0000-0300-00003F97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04256" name="Line 15">
          <a:extLst>
            <a:ext uri="{FF2B5EF4-FFF2-40B4-BE49-F238E27FC236}">
              <a16:creationId xmlns:a16="http://schemas.microsoft.com/office/drawing/2014/main" id="{00000000-0008-0000-0300-00004097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04257" name="Line 16">
          <a:extLst>
            <a:ext uri="{FF2B5EF4-FFF2-40B4-BE49-F238E27FC236}">
              <a16:creationId xmlns:a16="http://schemas.microsoft.com/office/drawing/2014/main" id="{00000000-0008-0000-0300-00004197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3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3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3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3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3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3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3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3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3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3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3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3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3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3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3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3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3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3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3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3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3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3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3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3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3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3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05266" name="Line 1">
          <a:extLst>
            <a:ext uri="{FF2B5EF4-FFF2-40B4-BE49-F238E27FC236}">
              <a16:creationId xmlns:a16="http://schemas.microsoft.com/office/drawing/2014/main" id="{00000000-0008-0000-0400-0000329B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05267" name="Line 2">
          <a:extLst>
            <a:ext uri="{FF2B5EF4-FFF2-40B4-BE49-F238E27FC236}">
              <a16:creationId xmlns:a16="http://schemas.microsoft.com/office/drawing/2014/main" id="{00000000-0008-0000-0400-0000339B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05268" name="Line 3">
          <a:extLst>
            <a:ext uri="{FF2B5EF4-FFF2-40B4-BE49-F238E27FC236}">
              <a16:creationId xmlns:a16="http://schemas.microsoft.com/office/drawing/2014/main" id="{00000000-0008-0000-0400-0000349B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05269" name="Line 4">
          <a:extLst>
            <a:ext uri="{FF2B5EF4-FFF2-40B4-BE49-F238E27FC236}">
              <a16:creationId xmlns:a16="http://schemas.microsoft.com/office/drawing/2014/main" id="{00000000-0008-0000-0400-0000359B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4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4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05275" name="Text Box 10">
          <a:extLst>
            <a:ext uri="{FF2B5EF4-FFF2-40B4-BE49-F238E27FC236}">
              <a16:creationId xmlns:a16="http://schemas.microsoft.com/office/drawing/2014/main" id="{00000000-0008-0000-0400-00003B9B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4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4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4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05279" name="Line 14">
          <a:extLst>
            <a:ext uri="{FF2B5EF4-FFF2-40B4-BE49-F238E27FC236}">
              <a16:creationId xmlns:a16="http://schemas.microsoft.com/office/drawing/2014/main" id="{00000000-0008-0000-0400-00003F9B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05280" name="Line 15">
          <a:extLst>
            <a:ext uri="{FF2B5EF4-FFF2-40B4-BE49-F238E27FC236}">
              <a16:creationId xmlns:a16="http://schemas.microsoft.com/office/drawing/2014/main" id="{00000000-0008-0000-0400-0000409B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05281" name="Line 16">
          <a:extLst>
            <a:ext uri="{FF2B5EF4-FFF2-40B4-BE49-F238E27FC236}">
              <a16:creationId xmlns:a16="http://schemas.microsoft.com/office/drawing/2014/main" id="{00000000-0008-0000-0400-0000419B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4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4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4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4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4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4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4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4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4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4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4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4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4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4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4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4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4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4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4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4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4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4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4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4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4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4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4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4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4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4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4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06290" name="Line 1">
          <a:extLst>
            <a:ext uri="{FF2B5EF4-FFF2-40B4-BE49-F238E27FC236}">
              <a16:creationId xmlns:a16="http://schemas.microsoft.com/office/drawing/2014/main" id="{00000000-0008-0000-0500-0000329F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06291" name="Line 2">
          <a:extLst>
            <a:ext uri="{FF2B5EF4-FFF2-40B4-BE49-F238E27FC236}">
              <a16:creationId xmlns:a16="http://schemas.microsoft.com/office/drawing/2014/main" id="{00000000-0008-0000-0500-0000339F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06292" name="Line 3">
          <a:extLst>
            <a:ext uri="{FF2B5EF4-FFF2-40B4-BE49-F238E27FC236}">
              <a16:creationId xmlns:a16="http://schemas.microsoft.com/office/drawing/2014/main" id="{00000000-0008-0000-0500-0000349F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06293" name="Line 4">
          <a:extLst>
            <a:ext uri="{FF2B5EF4-FFF2-40B4-BE49-F238E27FC236}">
              <a16:creationId xmlns:a16="http://schemas.microsoft.com/office/drawing/2014/main" id="{00000000-0008-0000-0500-0000359F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5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5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06299" name="Text Box 10">
          <a:extLst>
            <a:ext uri="{FF2B5EF4-FFF2-40B4-BE49-F238E27FC236}">
              <a16:creationId xmlns:a16="http://schemas.microsoft.com/office/drawing/2014/main" id="{00000000-0008-0000-0500-00003B9F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5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5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5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06303" name="Line 14">
          <a:extLst>
            <a:ext uri="{FF2B5EF4-FFF2-40B4-BE49-F238E27FC236}">
              <a16:creationId xmlns:a16="http://schemas.microsoft.com/office/drawing/2014/main" id="{00000000-0008-0000-0500-00003F9F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06304" name="Line 15">
          <a:extLst>
            <a:ext uri="{FF2B5EF4-FFF2-40B4-BE49-F238E27FC236}">
              <a16:creationId xmlns:a16="http://schemas.microsoft.com/office/drawing/2014/main" id="{00000000-0008-0000-0500-0000409F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06305" name="Line 16">
          <a:extLst>
            <a:ext uri="{FF2B5EF4-FFF2-40B4-BE49-F238E27FC236}">
              <a16:creationId xmlns:a16="http://schemas.microsoft.com/office/drawing/2014/main" id="{00000000-0008-0000-0500-0000419F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5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5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5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5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5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5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5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5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5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5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5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5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5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5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5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5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5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5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5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5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5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5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5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5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5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5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5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5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5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5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5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5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07314" name="Line 1">
          <a:extLst>
            <a:ext uri="{FF2B5EF4-FFF2-40B4-BE49-F238E27FC236}">
              <a16:creationId xmlns:a16="http://schemas.microsoft.com/office/drawing/2014/main" id="{00000000-0008-0000-0600-000032A3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07315" name="Line 2">
          <a:extLst>
            <a:ext uri="{FF2B5EF4-FFF2-40B4-BE49-F238E27FC236}">
              <a16:creationId xmlns:a16="http://schemas.microsoft.com/office/drawing/2014/main" id="{00000000-0008-0000-0600-000033A3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07316" name="Line 3">
          <a:extLst>
            <a:ext uri="{FF2B5EF4-FFF2-40B4-BE49-F238E27FC236}">
              <a16:creationId xmlns:a16="http://schemas.microsoft.com/office/drawing/2014/main" id="{00000000-0008-0000-0600-000034A3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07317" name="Line 4">
          <a:extLst>
            <a:ext uri="{FF2B5EF4-FFF2-40B4-BE49-F238E27FC236}">
              <a16:creationId xmlns:a16="http://schemas.microsoft.com/office/drawing/2014/main" id="{00000000-0008-0000-0600-000035A3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6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6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6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6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07323" name="Text Box 10">
          <a:extLst>
            <a:ext uri="{FF2B5EF4-FFF2-40B4-BE49-F238E27FC236}">
              <a16:creationId xmlns:a16="http://schemas.microsoft.com/office/drawing/2014/main" id="{00000000-0008-0000-0600-00003BA3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6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6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6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07327" name="Line 14">
          <a:extLst>
            <a:ext uri="{FF2B5EF4-FFF2-40B4-BE49-F238E27FC236}">
              <a16:creationId xmlns:a16="http://schemas.microsoft.com/office/drawing/2014/main" id="{00000000-0008-0000-0600-00003FA3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07328" name="Line 15">
          <a:extLst>
            <a:ext uri="{FF2B5EF4-FFF2-40B4-BE49-F238E27FC236}">
              <a16:creationId xmlns:a16="http://schemas.microsoft.com/office/drawing/2014/main" id="{00000000-0008-0000-0600-000040A3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07329" name="Line 16">
          <a:extLst>
            <a:ext uri="{FF2B5EF4-FFF2-40B4-BE49-F238E27FC236}">
              <a16:creationId xmlns:a16="http://schemas.microsoft.com/office/drawing/2014/main" id="{00000000-0008-0000-0600-000041A3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6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6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6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6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6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6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6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6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6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6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6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6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6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6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6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6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6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6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6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6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6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6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6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6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6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6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6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6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6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6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6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6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08338" name="Line 1">
          <a:extLst>
            <a:ext uri="{FF2B5EF4-FFF2-40B4-BE49-F238E27FC236}">
              <a16:creationId xmlns:a16="http://schemas.microsoft.com/office/drawing/2014/main" id="{00000000-0008-0000-0700-000032A7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08339" name="Line 2">
          <a:extLst>
            <a:ext uri="{FF2B5EF4-FFF2-40B4-BE49-F238E27FC236}">
              <a16:creationId xmlns:a16="http://schemas.microsoft.com/office/drawing/2014/main" id="{00000000-0008-0000-0700-000033A7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08340" name="Line 3">
          <a:extLst>
            <a:ext uri="{FF2B5EF4-FFF2-40B4-BE49-F238E27FC236}">
              <a16:creationId xmlns:a16="http://schemas.microsoft.com/office/drawing/2014/main" id="{00000000-0008-0000-0700-000034A7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08341" name="Line 4">
          <a:extLst>
            <a:ext uri="{FF2B5EF4-FFF2-40B4-BE49-F238E27FC236}">
              <a16:creationId xmlns:a16="http://schemas.microsoft.com/office/drawing/2014/main" id="{00000000-0008-0000-0700-000035A7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7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7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7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08347" name="Text Box 10">
          <a:extLst>
            <a:ext uri="{FF2B5EF4-FFF2-40B4-BE49-F238E27FC236}">
              <a16:creationId xmlns:a16="http://schemas.microsoft.com/office/drawing/2014/main" id="{00000000-0008-0000-0700-00003BA7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7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7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7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08351" name="Line 14">
          <a:extLst>
            <a:ext uri="{FF2B5EF4-FFF2-40B4-BE49-F238E27FC236}">
              <a16:creationId xmlns:a16="http://schemas.microsoft.com/office/drawing/2014/main" id="{00000000-0008-0000-0700-00003FA7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08352" name="Line 15">
          <a:extLst>
            <a:ext uri="{FF2B5EF4-FFF2-40B4-BE49-F238E27FC236}">
              <a16:creationId xmlns:a16="http://schemas.microsoft.com/office/drawing/2014/main" id="{00000000-0008-0000-0700-000040A7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08353" name="Line 16">
          <a:extLst>
            <a:ext uri="{FF2B5EF4-FFF2-40B4-BE49-F238E27FC236}">
              <a16:creationId xmlns:a16="http://schemas.microsoft.com/office/drawing/2014/main" id="{00000000-0008-0000-0700-000041A7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7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7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7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7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7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7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7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7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7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7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7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7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7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7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7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7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7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7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7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7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7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7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7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7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7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7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7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7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7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7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7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7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09362" name="Line 1">
          <a:extLst>
            <a:ext uri="{FF2B5EF4-FFF2-40B4-BE49-F238E27FC236}">
              <a16:creationId xmlns:a16="http://schemas.microsoft.com/office/drawing/2014/main" id="{00000000-0008-0000-0800-000032AB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09363" name="Line 2">
          <a:extLst>
            <a:ext uri="{FF2B5EF4-FFF2-40B4-BE49-F238E27FC236}">
              <a16:creationId xmlns:a16="http://schemas.microsoft.com/office/drawing/2014/main" id="{00000000-0008-0000-0800-000033AB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09364" name="Line 3">
          <a:extLst>
            <a:ext uri="{FF2B5EF4-FFF2-40B4-BE49-F238E27FC236}">
              <a16:creationId xmlns:a16="http://schemas.microsoft.com/office/drawing/2014/main" id="{00000000-0008-0000-0800-000034AB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09365" name="Line 4">
          <a:extLst>
            <a:ext uri="{FF2B5EF4-FFF2-40B4-BE49-F238E27FC236}">
              <a16:creationId xmlns:a16="http://schemas.microsoft.com/office/drawing/2014/main" id="{00000000-0008-0000-0800-000035AB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8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8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8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8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09371" name="Text Box 10">
          <a:extLst>
            <a:ext uri="{FF2B5EF4-FFF2-40B4-BE49-F238E27FC236}">
              <a16:creationId xmlns:a16="http://schemas.microsoft.com/office/drawing/2014/main" id="{00000000-0008-0000-0800-00003BAB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8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8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8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09375" name="Line 14">
          <a:extLst>
            <a:ext uri="{FF2B5EF4-FFF2-40B4-BE49-F238E27FC236}">
              <a16:creationId xmlns:a16="http://schemas.microsoft.com/office/drawing/2014/main" id="{00000000-0008-0000-0800-00003FAB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09376" name="Line 15">
          <a:extLst>
            <a:ext uri="{FF2B5EF4-FFF2-40B4-BE49-F238E27FC236}">
              <a16:creationId xmlns:a16="http://schemas.microsoft.com/office/drawing/2014/main" id="{00000000-0008-0000-0800-000040AB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09377" name="Line 16">
          <a:extLst>
            <a:ext uri="{FF2B5EF4-FFF2-40B4-BE49-F238E27FC236}">
              <a16:creationId xmlns:a16="http://schemas.microsoft.com/office/drawing/2014/main" id="{00000000-0008-0000-0800-000041AB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8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8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8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8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8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8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8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8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8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8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8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8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8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8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8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8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8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8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8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8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8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8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8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8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8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8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8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8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8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8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8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8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10386" name="Line 1">
          <a:extLst>
            <a:ext uri="{FF2B5EF4-FFF2-40B4-BE49-F238E27FC236}">
              <a16:creationId xmlns:a16="http://schemas.microsoft.com/office/drawing/2014/main" id="{00000000-0008-0000-0900-000032AF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10387" name="Line 2">
          <a:extLst>
            <a:ext uri="{FF2B5EF4-FFF2-40B4-BE49-F238E27FC236}">
              <a16:creationId xmlns:a16="http://schemas.microsoft.com/office/drawing/2014/main" id="{00000000-0008-0000-0900-000033AF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10388" name="Line 3">
          <a:extLst>
            <a:ext uri="{FF2B5EF4-FFF2-40B4-BE49-F238E27FC236}">
              <a16:creationId xmlns:a16="http://schemas.microsoft.com/office/drawing/2014/main" id="{00000000-0008-0000-0900-000034AF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10389" name="Line 4">
          <a:extLst>
            <a:ext uri="{FF2B5EF4-FFF2-40B4-BE49-F238E27FC236}">
              <a16:creationId xmlns:a16="http://schemas.microsoft.com/office/drawing/2014/main" id="{00000000-0008-0000-0900-000035AF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0395" name="Text Box 10">
          <a:extLst>
            <a:ext uri="{FF2B5EF4-FFF2-40B4-BE49-F238E27FC236}">
              <a16:creationId xmlns:a16="http://schemas.microsoft.com/office/drawing/2014/main" id="{00000000-0008-0000-0900-00003BAF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10399" name="Line 14">
          <a:extLst>
            <a:ext uri="{FF2B5EF4-FFF2-40B4-BE49-F238E27FC236}">
              <a16:creationId xmlns:a16="http://schemas.microsoft.com/office/drawing/2014/main" id="{00000000-0008-0000-0900-00003FAF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10400" name="Line 15">
          <a:extLst>
            <a:ext uri="{FF2B5EF4-FFF2-40B4-BE49-F238E27FC236}">
              <a16:creationId xmlns:a16="http://schemas.microsoft.com/office/drawing/2014/main" id="{00000000-0008-0000-0900-000040AF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10401" name="Line 16">
          <a:extLst>
            <a:ext uri="{FF2B5EF4-FFF2-40B4-BE49-F238E27FC236}">
              <a16:creationId xmlns:a16="http://schemas.microsoft.com/office/drawing/2014/main" id="{00000000-0008-0000-0900-000041AF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9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9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9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9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9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9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9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9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9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9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9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9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9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9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9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9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9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9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9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9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9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9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9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9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9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9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9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9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9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9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9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9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11410" name="Line 1">
          <a:extLst>
            <a:ext uri="{FF2B5EF4-FFF2-40B4-BE49-F238E27FC236}">
              <a16:creationId xmlns:a16="http://schemas.microsoft.com/office/drawing/2014/main" id="{00000000-0008-0000-0A00-000032B3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11411" name="Line 2">
          <a:extLst>
            <a:ext uri="{FF2B5EF4-FFF2-40B4-BE49-F238E27FC236}">
              <a16:creationId xmlns:a16="http://schemas.microsoft.com/office/drawing/2014/main" id="{00000000-0008-0000-0A00-000033B3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11412" name="Line 3">
          <a:extLst>
            <a:ext uri="{FF2B5EF4-FFF2-40B4-BE49-F238E27FC236}">
              <a16:creationId xmlns:a16="http://schemas.microsoft.com/office/drawing/2014/main" id="{00000000-0008-0000-0A00-000034B3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11413" name="Line 4">
          <a:extLst>
            <a:ext uri="{FF2B5EF4-FFF2-40B4-BE49-F238E27FC236}">
              <a16:creationId xmlns:a16="http://schemas.microsoft.com/office/drawing/2014/main" id="{00000000-0008-0000-0A00-000035B3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1419" name="Text Box 10">
          <a:extLst>
            <a:ext uri="{FF2B5EF4-FFF2-40B4-BE49-F238E27FC236}">
              <a16:creationId xmlns:a16="http://schemas.microsoft.com/office/drawing/2014/main" id="{00000000-0008-0000-0A00-00003BB3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11423" name="Line 14">
          <a:extLst>
            <a:ext uri="{FF2B5EF4-FFF2-40B4-BE49-F238E27FC236}">
              <a16:creationId xmlns:a16="http://schemas.microsoft.com/office/drawing/2014/main" id="{00000000-0008-0000-0A00-00003FB3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11424" name="Line 15">
          <a:extLst>
            <a:ext uri="{FF2B5EF4-FFF2-40B4-BE49-F238E27FC236}">
              <a16:creationId xmlns:a16="http://schemas.microsoft.com/office/drawing/2014/main" id="{00000000-0008-0000-0A00-000040B3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11425" name="Line 16">
          <a:extLst>
            <a:ext uri="{FF2B5EF4-FFF2-40B4-BE49-F238E27FC236}">
              <a16:creationId xmlns:a16="http://schemas.microsoft.com/office/drawing/2014/main" id="{00000000-0008-0000-0A00-000041B3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A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A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A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A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A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A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A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A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A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A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A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A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A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A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A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A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A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A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A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A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A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A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A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A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A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A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A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A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A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A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A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A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12434" name="Line 1">
          <a:extLst>
            <a:ext uri="{FF2B5EF4-FFF2-40B4-BE49-F238E27FC236}">
              <a16:creationId xmlns:a16="http://schemas.microsoft.com/office/drawing/2014/main" id="{00000000-0008-0000-0B00-000032B7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12435" name="Line 2">
          <a:extLst>
            <a:ext uri="{FF2B5EF4-FFF2-40B4-BE49-F238E27FC236}">
              <a16:creationId xmlns:a16="http://schemas.microsoft.com/office/drawing/2014/main" id="{00000000-0008-0000-0B00-000033B7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12436" name="Line 3">
          <a:extLst>
            <a:ext uri="{FF2B5EF4-FFF2-40B4-BE49-F238E27FC236}">
              <a16:creationId xmlns:a16="http://schemas.microsoft.com/office/drawing/2014/main" id="{00000000-0008-0000-0B00-000034B7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12437" name="Line 4">
          <a:extLst>
            <a:ext uri="{FF2B5EF4-FFF2-40B4-BE49-F238E27FC236}">
              <a16:creationId xmlns:a16="http://schemas.microsoft.com/office/drawing/2014/main" id="{00000000-0008-0000-0B00-000035B7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B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2443" name="Text Box 10">
          <a:extLst>
            <a:ext uri="{FF2B5EF4-FFF2-40B4-BE49-F238E27FC236}">
              <a16:creationId xmlns:a16="http://schemas.microsoft.com/office/drawing/2014/main" id="{00000000-0008-0000-0B00-00003BB7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B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12447" name="Line 14">
          <a:extLst>
            <a:ext uri="{FF2B5EF4-FFF2-40B4-BE49-F238E27FC236}">
              <a16:creationId xmlns:a16="http://schemas.microsoft.com/office/drawing/2014/main" id="{00000000-0008-0000-0B00-00003FB7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12448" name="Line 15">
          <a:extLst>
            <a:ext uri="{FF2B5EF4-FFF2-40B4-BE49-F238E27FC236}">
              <a16:creationId xmlns:a16="http://schemas.microsoft.com/office/drawing/2014/main" id="{00000000-0008-0000-0B00-000040B7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12449" name="Line 16">
          <a:extLst>
            <a:ext uri="{FF2B5EF4-FFF2-40B4-BE49-F238E27FC236}">
              <a16:creationId xmlns:a16="http://schemas.microsoft.com/office/drawing/2014/main" id="{00000000-0008-0000-0B00-000041B7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B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B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B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B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B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B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B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B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B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B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B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B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B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B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B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B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B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B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B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B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B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B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B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B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B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B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B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B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B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B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B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B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13458" name="Line 1">
          <a:extLst>
            <a:ext uri="{FF2B5EF4-FFF2-40B4-BE49-F238E27FC236}">
              <a16:creationId xmlns:a16="http://schemas.microsoft.com/office/drawing/2014/main" id="{00000000-0008-0000-0C00-000032BB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13459" name="Line 2">
          <a:extLst>
            <a:ext uri="{FF2B5EF4-FFF2-40B4-BE49-F238E27FC236}">
              <a16:creationId xmlns:a16="http://schemas.microsoft.com/office/drawing/2014/main" id="{00000000-0008-0000-0C00-000033BB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13460" name="Line 3">
          <a:extLst>
            <a:ext uri="{FF2B5EF4-FFF2-40B4-BE49-F238E27FC236}">
              <a16:creationId xmlns:a16="http://schemas.microsoft.com/office/drawing/2014/main" id="{00000000-0008-0000-0C00-000034BB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13461" name="Line 4">
          <a:extLst>
            <a:ext uri="{FF2B5EF4-FFF2-40B4-BE49-F238E27FC236}">
              <a16:creationId xmlns:a16="http://schemas.microsoft.com/office/drawing/2014/main" id="{00000000-0008-0000-0C00-000035BB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3467" name="Text Box 10">
          <a:extLst>
            <a:ext uri="{FF2B5EF4-FFF2-40B4-BE49-F238E27FC236}">
              <a16:creationId xmlns:a16="http://schemas.microsoft.com/office/drawing/2014/main" id="{00000000-0008-0000-0C00-00003BBB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13471" name="Line 14">
          <a:extLst>
            <a:ext uri="{FF2B5EF4-FFF2-40B4-BE49-F238E27FC236}">
              <a16:creationId xmlns:a16="http://schemas.microsoft.com/office/drawing/2014/main" id="{00000000-0008-0000-0C00-00003FBB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13472" name="Line 15">
          <a:extLst>
            <a:ext uri="{FF2B5EF4-FFF2-40B4-BE49-F238E27FC236}">
              <a16:creationId xmlns:a16="http://schemas.microsoft.com/office/drawing/2014/main" id="{00000000-0008-0000-0C00-000040BB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13473" name="Line 16">
          <a:extLst>
            <a:ext uri="{FF2B5EF4-FFF2-40B4-BE49-F238E27FC236}">
              <a16:creationId xmlns:a16="http://schemas.microsoft.com/office/drawing/2014/main" id="{00000000-0008-0000-0C00-000041BB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C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C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C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C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C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C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C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C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C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C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C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C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C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C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C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C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C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C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C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C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C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C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C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C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C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C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C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C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C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C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C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C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14482" name="Line 1">
          <a:extLst>
            <a:ext uri="{FF2B5EF4-FFF2-40B4-BE49-F238E27FC236}">
              <a16:creationId xmlns:a16="http://schemas.microsoft.com/office/drawing/2014/main" id="{00000000-0008-0000-0D00-000032BF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14483" name="Line 2">
          <a:extLst>
            <a:ext uri="{FF2B5EF4-FFF2-40B4-BE49-F238E27FC236}">
              <a16:creationId xmlns:a16="http://schemas.microsoft.com/office/drawing/2014/main" id="{00000000-0008-0000-0D00-000033BF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14484" name="Line 3">
          <a:extLst>
            <a:ext uri="{FF2B5EF4-FFF2-40B4-BE49-F238E27FC236}">
              <a16:creationId xmlns:a16="http://schemas.microsoft.com/office/drawing/2014/main" id="{00000000-0008-0000-0D00-000034BF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14485" name="Line 4">
          <a:extLst>
            <a:ext uri="{FF2B5EF4-FFF2-40B4-BE49-F238E27FC236}">
              <a16:creationId xmlns:a16="http://schemas.microsoft.com/office/drawing/2014/main" id="{00000000-0008-0000-0D00-000035BF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4491" name="Text Box 10">
          <a:extLst>
            <a:ext uri="{FF2B5EF4-FFF2-40B4-BE49-F238E27FC236}">
              <a16:creationId xmlns:a16="http://schemas.microsoft.com/office/drawing/2014/main" id="{00000000-0008-0000-0D00-00003BBF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14495" name="Line 14">
          <a:extLst>
            <a:ext uri="{FF2B5EF4-FFF2-40B4-BE49-F238E27FC236}">
              <a16:creationId xmlns:a16="http://schemas.microsoft.com/office/drawing/2014/main" id="{00000000-0008-0000-0D00-00003FBF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14496" name="Line 15">
          <a:extLst>
            <a:ext uri="{FF2B5EF4-FFF2-40B4-BE49-F238E27FC236}">
              <a16:creationId xmlns:a16="http://schemas.microsoft.com/office/drawing/2014/main" id="{00000000-0008-0000-0D00-000040BF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14497" name="Line 16">
          <a:extLst>
            <a:ext uri="{FF2B5EF4-FFF2-40B4-BE49-F238E27FC236}">
              <a16:creationId xmlns:a16="http://schemas.microsoft.com/office/drawing/2014/main" id="{00000000-0008-0000-0D00-000041BF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D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D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D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D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D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D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D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D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D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D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D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D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D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D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D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D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D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D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D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D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D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D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D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D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D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D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D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D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D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D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D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D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15506" name="Line 1">
          <a:extLst>
            <a:ext uri="{FF2B5EF4-FFF2-40B4-BE49-F238E27FC236}">
              <a16:creationId xmlns:a16="http://schemas.microsoft.com/office/drawing/2014/main" id="{00000000-0008-0000-0E00-000032C3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15507" name="Line 2">
          <a:extLst>
            <a:ext uri="{FF2B5EF4-FFF2-40B4-BE49-F238E27FC236}">
              <a16:creationId xmlns:a16="http://schemas.microsoft.com/office/drawing/2014/main" id="{00000000-0008-0000-0E00-000033C3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15508" name="Line 3">
          <a:extLst>
            <a:ext uri="{FF2B5EF4-FFF2-40B4-BE49-F238E27FC236}">
              <a16:creationId xmlns:a16="http://schemas.microsoft.com/office/drawing/2014/main" id="{00000000-0008-0000-0E00-000034C3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15509" name="Line 4">
          <a:extLst>
            <a:ext uri="{FF2B5EF4-FFF2-40B4-BE49-F238E27FC236}">
              <a16:creationId xmlns:a16="http://schemas.microsoft.com/office/drawing/2014/main" id="{00000000-0008-0000-0E00-000035C3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E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E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E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E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5515" name="Text Box 10">
          <a:extLst>
            <a:ext uri="{FF2B5EF4-FFF2-40B4-BE49-F238E27FC236}">
              <a16:creationId xmlns:a16="http://schemas.microsoft.com/office/drawing/2014/main" id="{00000000-0008-0000-0E00-00003BC3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E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E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E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15519" name="Line 14">
          <a:extLst>
            <a:ext uri="{FF2B5EF4-FFF2-40B4-BE49-F238E27FC236}">
              <a16:creationId xmlns:a16="http://schemas.microsoft.com/office/drawing/2014/main" id="{00000000-0008-0000-0E00-00003FC3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15520" name="Line 15">
          <a:extLst>
            <a:ext uri="{FF2B5EF4-FFF2-40B4-BE49-F238E27FC236}">
              <a16:creationId xmlns:a16="http://schemas.microsoft.com/office/drawing/2014/main" id="{00000000-0008-0000-0E00-000040C3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15521" name="Line 16">
          <a:extLst>
            <a:ext uri="{FF2B5EF4-FFF2-40B4-BE49-F238E27FC236}">
              <a16:creationId xmlns:a16="http://schemas.microsoft.com/office/drawing/2014/main" id="{00000000-0008-0000-0E00-000041C3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E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E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E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E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E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E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E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E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E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E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E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E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E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E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E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E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E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E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E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E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E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E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E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E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E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E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E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E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E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E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E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E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16530" name="Line 1">
          <a:extLst>
            <a:ext uri="{FF2B5EF4-FFF2-40B4-BE49-F238E27FC236}">
              <a16:creationId xmlns:a16="http://schemas.microsoft.com/office/drawing/2014/main" id="{00000000-0008-0000-0F00-000032C7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16531" name="Line 2">
          <a:extLst>
            <a:ext uri="{FF2B5EF4-FFF2-40B4-BE49-F238E27FC236}">
              <a16:creationId xmlns:a16="http://schemas.microsoft.com/office/drawing/2014/main" id="{00000000-0008-0000-0F00-000033C7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16532" name="Line 3">
          <a:extLst>
            <a:ext uri="{FF2B5EF4-FFF2-40B4-BE49-F238E27FC236}">
              <a16:creationId xmlns:a16="http://schemas.microsoft.com/office/drawing/2014/main" id="{00000000-0008-0000-0F00-000034C7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16533" name="Line 4">
          <a:extLst>
            <a:ext uri="{FF2B5EF4-FFF2-40B4-BE49-F238E27FC236}">
              <a16:creationId xmlns:a16="http://schemas.microsoft.com/office/drawing/2014/main" id="{00000000-0008-0000-0F00-000035C7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0F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6539" name="Text Box 10">
          <a:extLst>
            <a:ext uri="{FF2B5EF4-FFF2-40B4-BE49-F238E27FC236}">
              <a16:creationId xmlns:a16="http://schemas.microsoft.com/office/drawing/2014/main" id="{00000000-0008-0000-0F00-00003BC7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0F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0F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0F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16543" name="Line 14">
          <a:extLst>
            <a:ext uri="{FF2B5EF4-FFF2-40B4-BE49-F238E27FC236}">
              <a16:creationId xmlns:a16="http://schemas.microsoft.com/office/drawing/2014/main" id="{00000000-0008-0000-0F00-00003FC7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16544" name="Line 15">
          <a:extLst>
            <a:ext uri="{FF2B5EF4-FFF2-40B4-BE49-F238E27FC236}">
              <a16:creationId xmlns:a16="http://schemas.microsoft.com/office/drawing/2014/main" id="{00000000-0008-0000-0F00-000040C7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16545" name="Line 16">
          <a:extLst>
            <a:ext uri="{FF2B5EF4-FFF2-40B4-BE49-F238E27FC236}">
              <a16:creationId xmlns:a16="http://schemas.microsoft.com/office/drawing/2014/main" id="{00000000-0008-0000-0F00-000041C7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0F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0F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0F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0F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0F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0F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0F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0F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0F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0F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0F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0F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0F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0F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0F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0F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0F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0F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0F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0F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0F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0F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0F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0F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0F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0F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0F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0F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0F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0F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0F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0F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17554" name="Line 1">
          <a:extLst>
            <a:ext uri="{FF2B5EF4-FFF2-40B4-BE49-F238E27FC236}">
              <a16:creationId xmlns:a16="http://schemas.microsoft.com/office/drawing/2014/main" id="{00000000-0008-0000-1000-000032CB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17555" name="Line 2">
          <a:extLst>
            <a:ext uri="{FF2B5EF4-FFF2-40B4-BE49-F238E27FC236}">
              <a16:creationId xmlns:a16="http://schemas.microsoft.com/office/drawing/2014/main" id="{00000000-0008-0000-1000-000033CB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17556" name="Line 3">
          <a:extLst>
            <a:ext uri="{FF2B5EF4-FFF2-40B4-BE49-F238E27FC236}">
              <a16:creationId xmlns:a16="http://schemas.microsoft.com/office/drawing/2014/main" id="{00000000-0008-0000-1000-000034CB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17557" name="Line 4">
          <a:extLst>
            <a:ext uri="{FF2B5EF4-FFF2-40B4-BE49-F238E27FC236}">
              <a16:creationId xmlns:a16="http://schemas.microsoft.com/office/drawing/2014/main" id="{00000000-0008-0000-1000-000035CB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10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10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7563" name="Text Box 10">
          <a:extLst>
            <a:ext uri="{FF2B5EF4-FFF2-40B4-BE49-F238E27FC236}">
              <a16:creationId xmlns:a16="http://schemas.microsoft.com/office/drawing/2014/main" id="{00000000-0008-0000-1000-00003BCB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10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10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10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17567" name="Line 14">
          <a:extLst>
            <a:ext uri="{FF2B5EF4-FFF2-40B4-BE49-F238E27FC236}">
              <a16:creationId xmlns:a16="http://schemas.microsoft.com/office/drawing/2014/main" id="{00000000-0008-0000-1000-00003FCB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17568" name="Line 15">
          <a:extLst>
            <a:ext uri="{FF2B5EF4-FFF2-40B4-BE49-F238E27FC236}">
              <a16:creationId xmlns:a16="http://schemas.microsoft.com/office/drawing/2014/main" id="{00000000-0008-0000-1000-000040CB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17569" name="Line 16">
          <a:extLst>
            <a:ext uri="{FF2B5EF4-FFF2-40B4-BE49-F238E27FC236}">
              <a16:creationId xmlns:a16="http://schemas.microsoft.com/office/drawing/2014/main" id="{00000000-0008-0000-1000-000041CB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10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10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10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10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10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10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10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10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10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10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10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10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10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10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10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10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10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10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10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10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10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10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10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10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10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10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10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10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10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10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10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10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18578" name="Line 1">
          <a:extLst>
            <a:ext uri="{FF2B5EF4-FFF2-40B4-BE49-F238E27FC236}">
              <a16:creationId xmlns:a16="http://schemas.microsoft.com/office/drawing/2014/main" id="{00000000-0008-0000-1100-000032CF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18579" name="Line 2">
          <a:extLst>
            <a:ext uri="{FF2B5EF4-FFF2-40B4-BE49-F238E27FC236}">
              <a16:creationId xmlns:a16="http://schemas.microsoft.com/office/drawing/2014/main" id="{00000000-0008-0000-1100-000033CF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18580" name="Line 3">
          <a:extLst>
            <a:ext uri="{FF2B5EF4-FFF2-40B4-BE49-F238E27FC236}">
              <a16:creationId xmlns:a16="http://schemas.microsoft.com/office/drawing/2014/main" id="{00000000-0008-0000-1100-000034CF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18581" name="Line 4">
          <a:extLst>
            <a:ext uri="{FF2B5EF4-FFF2-40B4-BE49-F238E27FC236}">
              <a16:creationId xmlns:a16="http://schemas.microsoft.com/office/drawing/2014/main" id="{00000000-0008-0000-1100-000035CF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11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11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11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11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8587" name="Text Box 10">
          <a:extLst>
            <a:ext uri="{FF2B5EF4-FFF2-40B4-BE49-F238E27FC236}">
              <a16:creationId xmlns:a16="http://schemas.microsoft.com/office/drawing/2014/main" id="{00000000-0008-0000-1100-00003BCF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11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11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11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18591" name="Line 14">
          <a:extLst>
            <a:ext uri="{FF2B5EF4-FFF2-40B4-BE49-F238E27FC236}">
              <a16:creationId xmlns:a16="http://schemas.microsoft.com/office/drawing/2014/main" id="{00000000-0008-0000-1100-00003FCF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18592" name="Line 15">
          <a:extLst>
            <a:ext uri="{FF2B5EF4-FFF2-40B4-BE49-F238E27FC236}">
              <a16:creationId xmlns:a16="http://schemas.microsoft.com/office/drawing/2014/main" id="{00000000-0008-0000-1100-000040CF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18593" name="Line 16">
          <a:extLst>
            <a:ext uri="{FF2B5EF4-FFF2-40B4-BE49-F238E27FC236}">
              <a16:creationId xmlns:a16="http://schemas.microsoft.com/office/drawing/2014/main" id="{00000000-0008-0000-1100-000041CF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11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11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11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11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11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11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11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11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11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11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11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11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11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11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11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11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11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11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11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11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11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11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11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11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11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11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11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11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11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11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11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11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19602" name="Line 1">
          <a:extLst>
            <a:ext uri="{FF2B5EF4-FFF2-40B4-BE49-F238E27FC236}">
              <a16:creationId xmlns:a16="http://schemas.microsoft.com/office/drawing/2014/main" id="{00000000-0008-0000-1200-000032D3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19603" name="Line 2">
          <a:extLst>
            <a:ext uri="{FF2B5EF4-FFF2-40B4-BE49-F238E27FC236}">
              <a16:creationId xmlns:a16="http://schemas.microsoft.com/office/drawing/2014/main" id="{00000000-0008-0000-1200-000033D3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19604" name="Line 3">
          <a:extLst>
            <a:ext uri="{FF2B5EF4-FFF2-40B4-BE49-F238E27FC236}">
              <a16:creationId xmlns:a16="http://schemas.microsoft.com/office/drawing/2014/main" id="{00000000-0008-0000-1200-000034D3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19605" name="Line 4">
          <a:extLst>
            <a:ext uri="{FF2B5EF4-FFF2-40B4-BE49-F238E27FC236}">
              <a16:creationId xmlns:a16="http://schemas.microsoft.com/office/drawing/2014/main" id="{00000000-0008-0000-1200-000035D3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12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12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12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12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12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9611" name="Text Box 10">
          <a:extLst>
            <a:ext uri="{FF2B5EF4-FFF2-40B4-BE49-F238E27FC236}">
              <a16:creationId xmlns:a16="http://schemas.microsoft.com/office/drawing/2014/main" id="{00000000-0008-0000-1200-00003BD3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12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12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12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19615" name="Line 14">
          <a:extLst>
            <a:ext uri="{FF2B5EF4-FFF2-40B4-BE49-F238E27FC236}">
              <a16:creationId xmlns:a16="http://schemas.microsoft.com/office/drawing/2014/main" id="{00000000-0008-0000-1200-00003FD3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19616" name="Line 15">
          <a:extLst>
            <a:ext uri="{FF2B5EF4-FFF2-40B4-BE49-F238E27FC236}">
              <a16:creationId xmlns:a16="http://schemas.microsoft.com/office/drawing/2014/main" id="{00000000-0008-0000-1200-000040D3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19617" name="Line 16">
          <a:extLst>
            <a:ext uri="{FF2B5EF4-FFF2-40B4-BE49-F238E27FC236}">
              <a16:creationId xmlns:a16="http://schemas.microsoft.com/office/drawing/2014/main" id="{00000000-0008-0000-1200-000041D3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12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12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12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12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12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12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12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12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12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12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12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12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12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12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12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12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12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12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12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12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12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12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12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12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12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12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12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12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12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12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12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12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20626" name="Line 1">
          <a:extLst>
            <a:ext uri="{FF2B5EF4-FFF2-40B4-BE49-F238E27FC236}">
              <a16:creationId xmlns:a16="http://schemas.microsoft.com/office/drawing/2014/main" id="{00000000-0008-0000-1300-000032D7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20627" name="Line 2">
          <a:extLst>
            <a:ext uri="{FF2B5EF4-FFF2-40B4-BE49-F238E27FC236}">
              <a16:creationId xmlns:a16="http://schemas.microsoft.com/office/drawing/2014/main" id="{00000000-0008-0000-1300-000033D7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20628" name="Line 3">
          <a:extLst>
            <a:ext uri="{FF2B5EF4-FFF2-40B4-BE49-F238E27FC236}">
              <a16:creationId xmlns:a16="http://schemas.microsoft.com/office/drawing/2014/main" id="{00000000-0008-0000-1300-000034D7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20629" name="Line 4">
          <a:extLst>
            <a:ext uri="{FF2B5EF4-FFF2-40B4-BE49-F238E27FC236}">
              <a16:creationId xmlns:a16="http://schemas.microsoft.com/office/drawing/2014/main" id="{00000000-0008-0000-1300-000035D7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13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13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13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20635" name="Text Box 10">
          <a:extLst>
            <a:ext uri="{FF2B5EF4-FFF2-40B4-BE49-F238E27FC236}">
              <a16:creationId xmlns:a16="http://schemas.microsoft.com/office/drawing/2014/main" id="{00000000-0008-0000-1300-00003BD7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13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13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13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20639" name="Line 14">
          <a:extLst>
            <a:ext uri="{FF2B5EF4-FFF2-40B4-BE49-F238E27FC236}">
              <a16:creationId xmlns:a16="http://schemas.microsoft.com/office/drawing/2014/main" id="{00000000-0008-0000-1300-00003FD7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20640" name="Line 15">
          <a:extLst>
            <a:ext uri="{FF2B5EF4-FFF2-40B4-BE49-F238E27FC236}">
              <a16:creationId xmlns:a16="http://schemas.microsoft.com/office/drawing/2014/main" id="{00000000-0008-0000-1300-000040D7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20641" name="Line 16">
          <a:extLst>
            <a:ext uri="{FF2B5EF4-FFF2-40B4-BE49-F238E27FC236}">
              <a16:creationId xmlns:a16="http://schemas.microsoft.com/office/drawing/2014/main" id="{00000000-0008-0000-1300-000041D7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13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13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13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13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13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13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13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13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13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13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13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13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13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13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13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13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13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13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13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13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13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13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13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13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13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13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13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13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13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13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13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13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21650" name="Line 1">
          <a:extLst>
            <a:ext uri="{FF2B5EF4-FFF2-40B4-BE49-F238E27FC236}">
              <a16:creationId xmlns:a16="http://schemas.microsoft.com/office/drawing/2014/main" id="{00000000-0008-0000-1400-000032DB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21651" name="Line 2">
          <a:extLst>
            <a:ext uri="{FF2B5EF4-FFF2-40B4-BE49-F238E27FC236}">
              <a16:creationId xmlns:a16="http://schemas.microsoft.com/office/drawing/2014/main" id="{00000000-0008-0000-1400-000033DB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21652" name="Line 3">
          <a:extLst>
            <a:ext uri="{FF2B5EF4-FFF2-40B4-BE49-F238E27FC236}">
              <a16:creationId xmlns:a16="http://schemas.microsoft.com/office/drawing/2014/main" id="{00000000-0008-0000-1400-000034DB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21653" name="Line 4">
          <a:extLst>
            <a:ext uri="{FF2B5EF4-FFF2-40B4-BE49-F238E27FC236}">
              <a16:creationId xmlns:a16="http://schemas.microsoft.com/office/drawing/2014/main" id="{00000000-0008-0000-1400-000035DB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14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14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14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21659" name="Text Box 10">
          <a:extLst>
            <a:ext uri="{FF2B5EF4-FFF2-40B4-BE49-F238E27FC236}">
              <a16:creationId xmlns:a16="http://schemas.microsoft.com/office/drawing/2014/main" id="{00000000-0008-0000-1400-00003BDB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14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14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14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21663" name="Line 14">
          <a:extLst>
            <a:ext uri="{FF2B5EF4-FFF2-40B4-BE49-F238E27FC236}">
              <a16:creationId xmlns:a16="http://schemas.microsoft.com/office/drawing/2014/main" id="{00000000-0008-0000-1400-00003FDB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21664" name="Line 15">
          <a:extLst>
            <a:ext uri="{FF2B5EF4-FFF2-40B4-BE49-F238E27FC236}">
              <a16:creationId xmlns:a16="http://schemas.microsoft.com/office/drawing/2014/main" id="{00000000-0008-0000-1400-000040DB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21665" name="Line 16">
          <a:extLst>
            <a:ext uri="{FF2B5EF4-FFF2-40B4-BE49-F238E27FC236}">
              <a16:creationId xmlns:a16="http://schemas.microsoft.com/office/drawing/2014/main" id="{00000000-0008-0000-1400-000041DB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14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14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14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14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14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14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14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14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14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14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14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14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14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14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14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14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14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14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14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14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14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14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14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14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14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14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14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14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14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14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14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14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22674" name="Line 1">
          <a:extLst>
            <a:ext uri="{FF2B5EF4-FFF2-40B4-BE49-F238E27FC236}">
              <a16:creationId xmlns:a16="http://schemas.microsoft.com/office/drawing/2014/main" id="{00000000-0008-0000-1500-000032DF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22675" name="Line 2">
          <a:extLst>
            <a:ext uri="{FF2B5EF4-FFF2-40B4-BE49-F238E27FC236}">
              <a16:creationId xmlns:a16="http://schemas.microsoft.com/office/drawing/2014/main" id="{00000000-0008-0000-1500-000033DF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22676" name="Line 3">
          <a:extLst>
            <a:ext uri="{FF2B5EF4-FFF2-40B4-BE49-F238E27FC236}">
              <a16:creationId xmlns:a16="http://schemas.microsoft.com/office/drawing/2014/main" id="{00000000-0008-0000-1500-000034DF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22677" name="Line 4">
          <a:extLst>
            <a:ext uri="{FF2B5EF4-FFF2-40B4-BE49-F238E27FC236}">
              <a16:creationId xmlns:a16="http://schemas.microsoft.com/office/drawing/2014/main" id="{00000000-0008-0000-1500-000035DF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15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15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15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15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15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22683" name="Text Box 10">
          <a:extLst>
            <a:ext uri="{FF2B5EF4-FFF2-40B4-BE49-F238E27FC236}">
              <a16:creationId xmlns:a16="http://schemas.microsoft.com/office/drawing/2014/main" id="{00000000-0008-0000-1500-00003BDF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15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15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15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22687" name="Line 14">
          <a:extLst>
            <a:ext uri="{FF2B5EF4-FFF2-40B4-BE49-F238E27FC236}">
              <a16:creationId xmlns:a16="http://schemas.microsoft.com/office/drawing/2014/main" id="{00000000-0008-0000-1500-00003FDF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22688" name="Line 15">
          <a:extLst>
            <a:ext uri="{FF2B5EF4-FFF2-40B4-BE49-F238E27FC236}">
              <a16:creationId xmlns:a16="http://schemas.microsoft.com/office/drawing/2014/main" id="{00000000-0008-0000-1500-000040DF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22689" name="Line 16">
          <a:extLst>
            <a:ext uri="{FF2B5EF4-FFF2-40B4-BE49-F238E27FC236}">
              <a16:creationId xmlns:a16="http://schemas.microsoft.com/office/drawing/2014/main" id="{00000000-0008-0000-1500-000041DF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15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15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15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15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15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15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15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15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15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15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15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15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15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15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15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15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15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15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15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15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15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15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15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15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15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15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15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15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15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15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15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15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23699" name="Line 1">
          <a:extLst>
            <a:ext uri="{FF2B5EF4-FFF2-40B4-BE49-F238E27FC236}">
              <a16:creationId xmlns:a16="http://schemas.microsoft.com/office/drawing/2014/main" id="{00000000-0008-0000-1600-000033E3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23700" name="Line 2">
          <a:extLst>
            <a:ext uri="{FF2B5EF4-FFF2-40B4-BE49-F238E27FC236}">
              <a16:creationId xmlns:a16="http://schemas.microsoft.com/office/drawing/2014/main" id="{00000000-0008-0000-1600-000034E3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23701" name="Line 3">
          <a:extLst>
            <a:ext uri="{FF2B5EF4-FFF2-40B4-BE49-F238E27FC236}">
              <a16:creationId xmlns:a16="http://schemas.microsoft.com/office/drawing/2014/main" id="{00000000-0008-0000-1600-000035E3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23702" name="Line 4">
          <a:extLst>
            <a:ext uri="{FF2B5EF4-FFF2-40B4-BE49-F238E27FC236}">
              <a16:creationId xmlns:a16="http://schemas.microsoft.com/office/drawing/2014/main" id="{00000000-0008-0000-1600-000036E3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16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16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16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16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16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23708" name="Text Box 10">
          <a:extLst>
            <a:ext uri="{FF2B5EF4-FFF2-40B4-BE49-F238E27FC236}">
              <a16:creationId xmlns:a16="http://schemas.microsoft.com/office/drawing/2014/main" id="{00000000-0008-0000-1600-00003CE3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16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16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16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23712" name="Line 14">
          <a:extLst>
            <a:ext uri="{FF2B5EF4-FFF2-40B4-BE49-F238E27FC236}">
              <a16:creationId xmlns:a16="http://schemas.microsoft.com/office/drawing/2014/main" id="{00000000-0008-0000-1600-000040E3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23713" name="Line 15">
          <a:extLst>
            <a:ext uri="{FF2B5EF4-FFF2-40B4-BE49-F238E27FC236}">
              <a16:creationId xmlns:a16="http://schemas.microsoft.com/office/drawing/2014/main" id="{00000000-0008-0000-1600-000041E3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23714" name="Line 16">
          <a:extLst>
            <a:ext uri="{FF2B5EF4-FFF2-40B4-BE49-F238E27FC236}">
              <a16:creationId xmlns:a16="http://schemas.microsoft.com/office/drawing/2014/main" id="{00000000-0008-0000-1600-000042E3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16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16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16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16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16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16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16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16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16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16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16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16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16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16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16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16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16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16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16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16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16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16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16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16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16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16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16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16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16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16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16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16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24722" name="Line 1">
          <a:extLst>
            <a:ext uri="{FF2B5EF4-FFF2-40B4-BE49-F238E27FC236}">
              <a16:creationId xmlns:a16="http://schemas.microsoft.com/office/drawing/2014/main" id="{00000000-0008-0000-1700-000032E7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24723" name="Line 2">
          <a:extLst>
            <a:ext uri="{FF2B5EF4-FFF2-40B4-BE49-F238E27FC236}">
              <a16:creationId xmlns:a16="http://schemas.microsoft.com/office/drawing/2014/main" id="{00000000-0008-0000-1700-000033E7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24724" name="Line 3">
          <a:extLst>
            <a:ext uri="{FF2B5EF4-FFF2-40B4-BE49-F238E27FC236}">
              <a16:creationId xmlns:a16="http://schemas.microsoft.com/office/drawing/2014/main" id="{00000000-0008-0000-1700-000034E7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24725" name="Line 4">
          <a:extLst>
            <a:ext uri="{FF2B5EF4-FFF2-40B4-BE49-F238E27FC236}">
              <a16:creationId xmlns:a16="http://schemas.microsoft.com/office/drawing/2014/main" id="{00000000-0008-0000-1700-000035E7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17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17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17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17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17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24731" name="Text Box 10">
          <a:extLst>
            <a:ext uri="{FF2B5EF4-FFF2-40B4-BE49-F238E27FC236}">
              <a16:creationId xmlns:a16="http://schemas.microsoft.com/office/drawing/2014/main" id="{00000000-0008-0000-1700-00003BE7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17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17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17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24735" name="Line 14">
          <a:extLst>
            <a:ext uri="{FF2B5EF4-FFF2-40B4-BE49-F238E27FC236}">
              <a16:creationId xmlns:a16="http://schemas.microsoft.com/office/drawing/2014/main" id="{00000000-0008-0000-1700-00003FE7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24736" name="Line 15">
          <a:extLst>
            <a:ext uri="{FF2B5EF4-FFF2-40B4-BE49-F238E27FC236}">
              <a16:creationId xmlns:a16="http://schemas.microsoft.com/office/drawing/2014/main" id="{00000000-0008-0000-1700-000040E7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24737" name="Line 16">
          <a:extLst>
            <a:ext uri="{FF2B5EF4-FFF2-40B4-BE49-F238E27FC236}">
              <a16:creationId xmlns:a16="http://schemas.microsoft.com/office/drawing/2014/main" id="{00000000-0008-0000-1700-000041E7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17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17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17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17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17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17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17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17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17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17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17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17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17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17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17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17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17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17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17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17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17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17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17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17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17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17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17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17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17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17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17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17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25746" name="Line 1">
          <a:extLst>
            <a:ext uri="{FF2B5EF4-FFF2-40B4-BE49-F238E27FC236}">
              <a16:creationId xmlns:a16="http://schemas.microsoft.com/office/drawing/2014/main" id="{00000000-0008-0000-1800-000032EB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25747" name="Line 2">
          <a:extLst>
            <a:ext uri="{FF2B5EF4-FFF2-40B4-BE49-F238E27FC236}">
              <a16:creationId xmlns:a16="http://schemas.microsoft.com/office/drawing/2014/main" id="{00000000-0008-0000-1800-000033EB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25748" name="Line 3">
          <a:extLst>
            <a:ext uri="{FF2B5EF4-FFF2-40B4-BE49-F238E27FC236}">
              <a16:creationId xmlns:a16="http://schemas.microsoft.com/office/drawing/2014/main" id="{00000000-0008-0000-1800-000034EB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25749" name="Line 4">
          <a:extLst>
            <a:ext uri="{FF2B5EF4-FFF2-40B4-BE49-F238E27FC236}">
              <a16:creationId xmlns:a16="http://schemas.microsoft.com/office/drawing/2014/main" id="{00000000-0008-0000-1800-000035EB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18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18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18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18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25755" name="Text Box 10">
          <a:extLst>
            <a:ext uri="{FF2B5EF4-FFF2-40B4-BE49-F238E27FC236}">
              <a16:creationId xmlns:a16="http://schemas.microsoft.com/office/drawing/2014/main" id="{00000000-0008-0000-1800-00003BEB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18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18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18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25759" name="Line 14">
          <a:extLst>
            <a:ext uri="{FF2B5EF4-FFF2-40B4-BE49-F238E27FC236}">
              <a16:creationId xmlns:a16="http://schemas.microsoft.com/office/drawing/2014/main" id="{00000000-0008-0000-1800-00003FEB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25760" name="Line 15">
          <a:extLst>
            <a:ext uri="{FF2B5EF4-FFF2-40B4-BE49-F238E27FC236}">
              <a16:creationId xmlns:a16="http://schemas.microsoft.com/office/drawing/2014/main" id="{00000000-0008-0000-1800-000040EB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25761" name="Line 16">
          <a:extLst>
            <a:ext uri="{FF2B5EF4-FFF2-40B4-BE49-F238E27FC236}">
              <a16:creationId xmlns:a16="http://schemas.microsoft.com/office/drawing/2014/main" id="{00000000-0008-0000-1800-000041EB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18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18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18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18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18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18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18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18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18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18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18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18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18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18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18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18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18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18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18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18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18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18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18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18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18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18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18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18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18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18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18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18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2" name="Line 1">
          <a:extLst>
            <a:ext uri="{FF2B5EF4-FFF2-40B4-BE49-F238E27FC236}">
              <a16:creationId xmlns:a16="http://schemas.microsoft.com/office/drawing/2014/main" id="{81B40E28-8709-492C-9514-60A6E2B2004E}"/>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3" name="Line 2">
          <a:extLst>
            <a:ext uri="{FF2B5EF4-FFF2-40B4-BE49-F238E27FC236}">
              <a16:creationId xmlns:a16="http://schemas.microsoft.com/office/drawing/2014/main" id="{BB112C1D-876C-4D00-ADDF-EECC5BCC97D8}"/>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4" name="Line 3">
          <a:extLst>
            <a:ext uri="{FF2B5EF4-FFF2-40B4-BE49-F238E27FC236}">
              <a16:creationId xmlns:a16="http://schemas.microsoft.com/office/drawing/2014/main" id="{BF769252-7EBB-47AE-B7F7-D076AF05FDF2}"/>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5" name="Line 4">
          <a:extLst>
            <a:ext uri="{FF2B5EF4-FFF2-40B4-BE49-F238E27FC236}">
              <a16:creationId xmlns:a16="http://schemas.microsoft.com/office/drawing/2014/main" id="{963CC58A-30F5-4A4D-9504-C8826EE9B45E}"/>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D1193D62-6FF9-49C2-BDF0-A4DB78D13A1C}"/>
            </a:ext>
          </a:extLst>
        </xdr:cNvPr>
        <xdr:cNvSpPr txBox="1">
          <a:spLocks noChangeArrowheads="1"/>
        </xdr:cNvSpPr>
      </xdr:nvSpPr>
      <xdr:spPr bwMode="auto">
        <a:xfrm>
          <a:off x="7432675" y="161925"/>
          <a:ext cx="231962"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A4D27AFA-150A-49C7-BB8B-592476A7F211}"/>
            </a:ext>
          </a:extLst>
        </xdr:cNvPr>
        <xdr:cNvSpPr txBox="1">
          <a:spLocks noChangeArrowheads="1"/>
        </xdr:cNvSpPr>
      </xdr:nvSpPr>
      <xdr:spPr bwMode="auto">
        <a:xfrm>
          <a:off x="7851775" y="161925"/>
          <a:ext cx="1778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2E4A85B9-212D-4A3A-98BD-9FB27BAEACA1}"/>
            </a:ext>
          </a:extLst>
        </xdr:cNvPr>
        <xdr:cNvSpPr txBox="1">
          <a:spLocks noChangeArrowheads="1"/>
        </xdr:cNvSpPr>
      </xdr:nvSpPr>
      <xdr:spPr bwMode="auto">
        <a:xfrm>
          <a:off x="7083425" y="3206750"/>
          <a:ext cx="52705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456630D8-F9F1-4910-AA8A-20E6DB3EBEC1}"/>
            </a:ext>
          </a:extLst>
        </xdr:cNvPr>
        <xdr:cNvSpPr txBox="1">
          <a:spLocks noChangeArrowheads="1"/>
        </xdr:cNvSpPr>
      </xdr:nvSpPr>
      <xdr:spPr bwMode="auto">
        <a:xfrm>
          <a:off x="4937125" y="3441700"/>
          <a:ext cx="155864"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D6E62D2E-8805-45E0-A096-DFD8F9780E7E}"/>
            </a:ext>
          </a:extLst>
        </xdr:cNvPr>
        <xdr:cNvSpPr txBox="1">
          <a:spLocks noChangeArrowheads="1"/>
        </xdr:cNvSpPr>
      </xdr:nvSpPr>
      <xdr:spPr bwMode="auto">
        <a:xfrm>
          <a:off x="104775" y="6073775"/>
          <a:ext cx="1892300" cy="26995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1" name="Text Box 10">
          <a:extLst>
            <a:ext uri="{FF2B5EF4-FFF2-40B4-BE49-F238E27FC236}">
              <a16:creationId xmlns:a16="http://schemas.microsoft.com/office/drawing/2014/main" id="{63922873-F222-4FF4-9C6A-EE668E983AA8}"/>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FB967D03-E1CC-4BCD-A667-1675DF0805E0}"/>
            </a:ext>
          </a:extLst>
        </xdr:cNvPr>
        <xdr:cNvSpPr txBox="1">
          <a:spLocks noChangeArrowheads="1"/>
        </xdr:cNvSpPr>
      </xdr:nvSpPr>
      <xdr:spPr bwMode="auto">
        <a:xfrm>
          <a:off x="4956175" y="4362450"/>
          <a:ext cx="2984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F53F9AF3-56A2-4E76-BF21-1492D5B3B699}"/>
            </a:ext>
          </a:extLst>
        </xdr:cNvPr>
        <xdr:cNvSpPr txBox="1">
          <a:spLocks noChangeArrowheads="1"/>
        </xdr:cNvSpPr>
      </xdr:nvSpPr>
      <xdr:spPr bwMode="auto">
        <a:xfrm>
          <a:off x="4965700" y="4667250"/>
          <a:ext cx="30480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3D2D2C79-A819-4935-9767-0F9B9756B2BE}"/>
            </a:ext>
          </a:extLst>
        </xdr:cNvPr>
        <xdr:cNvSpPr txBox="1">
          <a:spLocks noChangeArrowheads="1"/>
        </xdr:cNvSpPr>
      </xdr:nvSpPr>
      <xdr:spPr bwMode="auto">
        <a:xfrm>
          <a:off x="6213475" y="6267450"/>
          <a:ext cx="981075"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5" name="Line 14">
          <a:extLst>
            <a:ext uri="{FF2B5EF4-FFF2-40B4-BE49-F238E27FC236}">
              <a16:creationId xmlns:a16="http://schemas.microsoft.com/office/drawing/2014/main" id="{AC3F8257-11E6-4F0D-8EB2-D57DC1DBFD97}"/>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6" name="Line 15">
          <a:extLst>
            <a:ext uri="{FF2B5EF4-FFF2-40B4-BE49-F238E27FC236}">
              <a16:creationId xmlns:a16="http://schemas.microsoft.com/office/drawing/2014/main" id="{6F28FC7F-A539-4A82-BD8B-DC0F7B1A8EAD}"/>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7" name="Line 16">
          <a:extLst>
            <a:ext uri="{FF2B5EF4-FFF2-40B4-BE49-F238E27FC236}">
              <a16:creationId xmlns:a16="http://schemas.microsoft.com/office/drawing/2014/main" id="{0D652119-8AFB-4E0E-B5C5-40DD0AB8B52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2A14F36F-033D-40C9-997D-5958407C773F}"/>
            </a:ext>
          </a:extLst>
        </xdr:cNvPr>
        <xdr:cNvSpPr txBox="1">
          <a:spLocks noChangeArrowheads="1"/>
        </xdr:cNvSpPr>
      </xdr:nvSpPr>
      <xdr:spPr bwMode="auto">
        <a:xfrm>
          <a:off x="5013325" y="869950"/>
          <a:ext cx="250997"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BC62B685-CFC2-421E-8619-31B0C65A2369}"/>
            </a:ext>
          </a:extLst>
        </xdr:cNvPr>
        <xdr:cNvSpPr txBox="1">
          <a:spLocks noChangeArrowheads="1"/>
        </xdr:cNvSpPr>
      </xdr:nvSpPr>
      <xdr:spPr bwMode="auto">
        <a:xfrm>
          <a:off x="5762625" y="869950"/>
          <a:ext cx="212930"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916E1A60-44E1-4581-BF14-A15A3139BEC4}"/>
            </a:ext>
          </a:extLst>
        </xdr:cNvPr>
        <xdr:cNvSpPr txBox="1">
          <a:spLocks noChangeArrowheads="1"/>
        </xdr:cNvSpPr>
      </xdr:nvSpPr>
      <xdr:spPr bwMode="auto">
        <a:xfrm>
          <a:off x="5391150" y="869950"/>
          <a:ext cx="2603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9F5100CB-7731-41BC-B8F8-BAFD15FE6307}"/>
            </a:ext>
          </a:extLst>
        </xdr:cNvPr>
        <xdr:cNvSpPr txBox="1">
          <a:spLocks noChangeArrowheads="1"/>
        </xdr:cNvSpPr>
      </xdr:nvSpPr>
      <xdr:spPr bwMode="auto">
        <a:xfrm>
          <a:off x="6111875" y="869950"/>
          <a:ext cx="19685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8C1C113E-AC20-44C1-89A5-43421108B28F}"/>
            </a:ext>
          </a:extLst>
        </xdr:cNvPr>
        <xdr:cNvSpPr txBox="1">
          <a:spLocks noChangeArrowheads="1"/>
        </xdr:cNvSpPr>
      </xdr:nvSpPr>
      <xdr:spPr bwMode="auto">
        <a:xfrm>
          <a:off x="6457950" y="860425"/>
          <a:ext cx="187216" cy="13034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D7D5AA19-624A-48FC-A27F-5D27ECCBF65B}"/>
            </a:ext>
          </a:extLst>
        </xdr:cNvPr>
        <xdr:cNvSpPr txBox="1">
          <a:spLocks noChangeArrowheads="1"/>
        </xdr:cNvSpPr>
      </xdr:nvSpPr>
      <xdr:spPr bwMode="auto">
        <a:xfrm>
          <a:off x="6826250" y="860425"/>
          <a:ext cx="187216" cy="14936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3058BF02-CE48-495D-96CA-07F4861ED465}"/>
            </a:ext>
          </a:extLst>
        </xdr:cNvPr>
        <xdr:cNvSpPr txBox="1">
          <a:spLocks noChangeArrowheads="1"/>
        </xdr:cNvSpPr>
      </xdr:nvSpPr>
      <xdr:spPr bwMode="auto">
        <a:xfrm>
          <a:off x="7137400" y="860425"/>
          <a:ext cx="225334" cy="13034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942307FB-0078-447B-BC5E-315B994E0D32}"/>
            </a:ext>
          </a:extLst>
        </xdr:cNvPr>
        <xdr:cNvSpPr txBox="1">
          <a:spLocks noChangeArrowheads="1"/>
        </xdr:cNvSpPr>
      </xdr:nvSpPr>
      <xdr:spPr bwMode="auto">
        <a:xfrm>
          <a:off x="7648575" y="860425"/>
          <a:ext cx="3238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7C34D12C-1C30-419C-9211-C5E1A98A3B4F}"/>
            </a:ext>
          </a:extLst>
        </xdr:cNvPr>
        <xdr:cNvSpPr txBox="1">
          <a:spLocks noChangeArrowheads="1"/>
        </xdr:cNvSpPr>
      </xdr:nvSpPr>
      <xdr:spPr bwMode="auto">
        <a:xfrm>
          <a:off x="82550" y="908050"/>
          <a:ext cx="32708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889A7EF2-8832-4AB0-9097-4D2804A9C416}"/>
            </a:ext>
          </a:extLst>
        </xdr:cNvPr>
        <xdr:cNvSpPr txBox="1">
          <a:spLocks noChangeArrowheads="1"/>
        </xdr:cNvSpPr>
      </xdr:nvSpPr>
      <xdr:spPr bwMode="auto">
        <a:xfrm>
          <a:off x="4679950" y="917575"/>
          <a:ext cx="196850" cy="1113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620DB798-F1D0-4C3A-B38B-E50C1F213167}"/>
            </a:ext>
          </a:extLst>
        </xdr:cNvPr>
        <xdr:cNvSpPr txBox="1">
          <a:spLocks noChangeArrowheads="1"/>
        </xdr:cNvSpPr>
      </xdr:nvSpPr>
      <xdr:spPr bwMode="auto">
        <a:xfrm>
          <a:off x="5534025" y="3340100"/>
          <a:ext cx="320675" cy="8255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D2F13519-D4F0-4F3C-A93D-BB44D2664EC0}"/>
            </a:ext>
          </a:extLst>
        </xdr:cNvPr>
        <xdr:cNvSpPr txBox="1">
          <a:spLocks noChangeArrowheads="1"/>
        </xdr:cNvSpPr>
      </xdr:nvSpPr>
      <xdr:spPr bwMode="auto">
        <a:xfrm>
          <a:off x="6194425" y="3330575"/>
          <a:ext cx="3206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B1C4D1D-FD85-49E5-B296-221EDC555912}"/>
            </a:ext>
          </a:extLst>
        </xdr:cNvPr>
        <xdr:cNvSpPr txBox="1">
          <a:spLocks noChangeArrowheads="1"/>
        </xdr:cNvSpPr>
      </xdr:nvSpPr>
      <xdr:spPr bwMode="auto">
        <a:xfrm>
          <a:off x="5667375" y="4051300"/>
          <a:ext cx="231962"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FB8034F4-629C-4FFF-9DED-A159E2225F40}"/>
            </a:ext>
          </a:extLst>
        </xdr:cNvPr>
        <xdr:cNvSpPr txBox="1">
          <a:spLocks noChangeArrowheads="1"/>
        </xdr:cNvSpPr>
      </xdr:nvSpPr>
      <xdr:spPr bwMode="auto">
        <a:xfrm>
          <a:off x="5695950" y="4108450"/>
          <a:ext cx="2032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BD2EF19-19E4-4087-81F8-859D88E3C08F}"/>
            </a:ext>
          </a:extLst>
        </xdr:cNvPr>
        <xdr:cNvSpPr txBox="1">
          <a:spLocks noChangeArrowheads="1"/>
        </xdr:cNvSpPr>
      </xdr:nvSpPr>
      <xdr:spPr bwMode="auto">
        <a:xfrm>
          <a:off x="4946650" y="3797300"/>
          <a:ext cx="149087"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C897A155-206B-4B8C-AB90-892D2CEA9548}"/>
            </a:ext>
          </a:extLst>
        </xdr:cNvPr>
        <xdr:cNvSpPr txBox="1">
          <a:spLocks noChangeArrowheads="1"/>
        </xdr:cNvSpPr>
      </xdr:nvSpPr>
      <xdr:spPr bwMode="auto">
        <a:xfrm>
          <a:off x="4956175" y="4060825"/>
          <a:ext cx="2984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3BDF6B60-AE9A-4034-9CC5-5E7BA3ECE44B}"/>
            </a:ext>
          </a:extLst>
        </xdr:cNvPr>
        <xdr:cNvSpPr txBox="1">
          <a:spLocks noChangeArrowheads="1"/>
        </xdr:cNvSpPr>
      </xdr:nvSpPr>
      <xdr:spPr bwMode="auto">
        <a:xfrm>
          <a:off x="4937125" y="3619500"/>
          <a:ext cx="155864"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B2E4D5A8-584B-44B9-98EA-45B914ED3C8E}"/>
            </a:ext>
          </a:extLst>
        </xdr:cNvPr>
        <xdr:cNvSpPr txBox="1">
          <a:spLocks noChangeArrowheads="1"/>
        </xdr:cNvSpPr>
      </xdr:nvSpPr>
      <xdr:spPr bwMode="auto">
        <a:xfrm>
          <a:off x="6724650" y="34417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42995B6-22F0-499B-964F-A3873B99F2CE}"/>
            </a:ext>
          </a:extLst>
        </xdr:cNvPr>
        <xdr:cNvSpPr txBox="1">
          <a:spLocks noChangeArrowheads="1"/>
        </xdr:cNvSpPr>
      </xdr:nvSpPr>
      <xdr:spPr bwMode="auto">
        <a:xfrm>
          <a:off x="6724650" y="36195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8B61F6E6-5A71-40F3-95B3-2D479B9AB851}"/>
            </a:ext>
          </a:extLst>
        </xdr:cNvPr>
        <xdr:cNvSpPr txBox="1">
          <a:spLocks noChangeArrowheads="1"/>
        </xdr:cNvSpPr>
      </xdr:nvSpPr>
      <xdr:spPr bwMode="auto">
        <a:xfrm>
          <a:off x="6724650" y="37973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1700E976-B5F4-4A44-A2AE-1B48842AF5F9}"/>
            </a:ext>
          </a:extLst>
        </xdr:cNvPr>
        <xdr:cNvSpPr txBox="1">
          <a:spLocks noChangeArrowheads="1"/>
        </xdr:cNvSpPr>
      </xdr:nvSpPr>
      <xdr:spPr bwMode="auto">
        <a:xfrm>
          <a:off x="6375400" y="3441700"/>
          <a:ext cx="123825" cy="79602"/>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7B0F8C36-5BFF-44B3-9B06-260CA27B44CB}"/>
            </a:ext>
          </a:extLst>
        </xdr:cNvPr>
        <xdr:cNvSpPr txBox="1">
          <a:spLocks noChangeArrowheads="1"/>
        </xdr:cNvSpPr>
      </xdr:nvSpPr>
      <xdr:spPr bwMode="auto">
        <a:xfrm>
          <a:off x="6375400" y="3619500"/>
          <a:ext cx="123825" cy="79602"/>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74E89228-923E-4E1C-A80F-3E09B0326159}"/>
            </a:ext>
          </a:extLst>
        </xdr:cNvPr>
        <xdr:cNvSpPr txBox="1">
          <a:spLocks noChangeArrowheads="1"/>
        </xdr:cNvSpPr>
      </xdr:nvSpPr>
      <xdr:spPr bwMode="auto">
        <a:xfrm>
          <a:off x="6375400" y="37973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20B41146-4434-42D7-95C8-C7D7AC38F9EC}"/>
            </a:ext>
          </a:extLst>
        </xdr:cNvPr>
        <xdr:cNvSpPr txBox="1">
          <a:spLocks noChangeArrowheads="1"/>
        </xdr:cNvSpPr>
      </xdr:nvSpPr>
      <xdr:spPr bwMode="auto">
        <a:xfrm>
          <a:off x="6026150" y="3441700"/>
          <a:ext cx="123825" cy="98612"/>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C2F649C4-E85A-4A88-9800-DD540772B4EE}"/>
            </a:ext>
          </a:extLst>
        </xdr:cNvPr>
        <xdr:cNvSpPr txBox="1">
          <a:spLocks noChangeArrowheads="1"/>
        </xdr:cNvSpPr>
      </xdr:nvSpPr>
      <xdr:spPr bwMode="auto">
        <a:xfrm>
          <a:off x="6026150" y="3619500"/>
          <a:ext cx="123825" cy="98612"/>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7DA5BE04-E118-4F5E-BF18-8062C41E3003}"/>
            </a:ext>
          </a:extLst>
        </xdr:cNvPr>
        <xdr:cNvSpPr txBox="1">
          <a:spLocks noChangeArrowheads="1"/>
        </xdr:cNvSpPr>
      </xdr:nvSpPr>
      <xdr:spPr bwMode="auto">
        <a:xfrm>
          <a:off x="6026150" y="37973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3889FF83-9453-4535-BB7F-9F42CD65B1B2}"/>
            </a:ext>
          </a:extLst>
        </xdr:cNvPr>
        <xdr:cNvSpPr txBox="1">
          <a:spLocks noChangeArrowheads="1"/>
        </xdr:cNvSpPr>
      </xdr:nvSpPr>
      <xdr:spPr bwMode="auto">
        <a:xfrm>
          <a:off x="5676900" y="3441700"/>
          <a:ext cx="1206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5C1EE8A-44DF-40FC-BFA3-192B7797B032}"/>
            </a:ext>
          </a:extLst>
        </xdr:cNvPr>
        <xdr:cNvSpPr txBox="1">
          <a:spLocks noChangeArrowheads="1"/>
        </xdr:cNvSpPr>
      </xdr:nvSpPr>
      <xdr:spPr bwMode="auto">
        <a:xfrm>
          <a:off x="5676900" y="3619500"/>
          <a:ext cx="1206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FC022D09-53B0-4E1A-8AC1-EC27627C2DB5}"/>
            </a:ext>
          </a:extLst>
        </xdr:cNvPr>
        <xdr:cNvSpPr txBox="1">
          <a:spLocks noChangeArrowheads="1"/>
        </xdr:cNvSpPr>
      </xdr:nvSpPr>
      <xdr:spPr bwMode="auto">
        <a:xfrm>
          <a:off x="5676900" y="3797300"/>
          <a:ext cx="1206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E050073-9820-4896-B103-74209B543EC6}"/>
            </a:ext>
          </a:extLst>
        </xdr:cNvPr>
        <xdr:cNvSpPr txBox="1">
          <a:spLocks noChangeArrowheads="1"/>
        </xdr:cNvSpPr>
      </xdr:nvSpPr>
      <xdr:spPr bwMode="auto">
        <a:xfrm>
          <a:off x="5318125" y="3425825"/>
          <a:ext cx="1587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4C93D5D6-093C-448E-8AEC-BADE9C3289E1}"/>
            </a:ext>
          </a:extLst>
        </xdr:cNvPr>
        <xdr:cNvSpPr txBox="1">
          <a:spLocks noChangeArrowheads="1"/>
        </xdr:cNvSpPr>
      </xdr:nvSpPr>
      <xdr:spPr bwMode="auto">
        <a:xfrm>
          <a:off x="5318125" y="3603625"/>
          <a:ext cx="1587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1900D043-1FEC-404C-9BB5-924A1165716A}"/>
            </a:ext>
          </a:extLst>
        </xdr:cNvPr>
        <xdr:cNvSpPr txBox="1">
          <a:spLocks noChangeArrowheads="1"/>
        </xdr:cNvSpPr>
      </xdr:nvSpPr>
      <xdr:spPr bwMode="auto">
        <a:xfrm>
          <a:off x="5318125" y="3787775"/>
          <a:ext cx="1587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82550</xdr:rowOff>
    </xdr:to>
    <xdr:sp macro="" textlink="">
      <xdr:nvSpPr>
        <xdr:cNvPr id="126770" name="Line 1">
          <a:extLst>
            <a:ext uri="{FF2B5EF4-FFF2-40B4-BE49-F238E27FC236}">
              <a16:creationId xmlns:a16="http://schemas.microsoft.com/office/drawing/2014/main" id="{00000000-0008-0000-1900-000032EF0100}"/>
            </a:ext>
          </a:extLst>
        </xdr:cNvPr>
        <xdr:cNvSpPr>
          <a:spLocks noChangeShapeType="1"/>
        </xdr:cNvSpPr>
      </xdr:nvSpPr>
      <xdr:spPr bwMode="auto">
        <a:xfrm>
          <a:off x="6705600" y="812800"/>
          <a:ext cx="0" cy="38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95250</xdr:rowOff>
    </xdr:from>
    <xdr:to>
      <xdr:col>18</xdr:col>
      <xdr:colOff>0</xdr:colOff>
      <xdr:row>7</xdr:row>
      <xdr:rowOff>19050</xdr:rowOff>
    </xdr:to>
    <xdr:sp macro="" textlink="">
      <xdr:nvSpPr>
        <xdr:cNvPr id="126771" name="Line 2">
          <a:extLst>
            <a:ext uri="{FF2B5EF4-FFF2-40B4-BE49-F238E27FC236}">
              <a16:creationId xmlns:a16="http://schemas.microsoft.com/office/drawing/2014/main" id="{00000000-0008-0000-1900-000033EF0100}"/>
            </a:ext>
          </a:extLst>
        </xdr:cNvPr>
        <xdr:cNvSpPr>
          <a:spLocks noChangeShapeType="1"/>
        </xdr:cNvSpPr>
      </xdr:nvSpPr>
      <xdr:spPr bwMode="auto">
        <a:xfrm>
          <a:off x="6356350" y="80645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26772" name="Line 3">
          <a:extLst>
            <a:ext uri="{FF2B5EF4-FFF2-40B4-BE49-F238E27FC236}">
              <a16:creationId xmlns:a16="http://schemas.microsoft.com/office/drawing/2014/main" id="{00000000-0008-0000-1900-000034EF0100}"/>
            </a:ext>
          </a:extLst>
        </xdr:cNvPr>
        <xdr:cNvSpPr>
          <a:spLocks noChangeShapeType="1"/>
        </xdr:cNvSpPr>
      </xdr:nvSpPr>
      <xdr:spPr bwMode="auto">
        <a:xfrm>
          <a:off x="74041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50800</xdr:rowOff>
    </xdr:from>
    <xdr:to>
      <xdr:col>20</xdr:col>
      <xdr:colOff>0</xdr:colOff>
      <xdr:row>6</xdr:row>
      <xdr:rowOff>114300</xdr:rowOff>
    </xdr:to>
    <xdr:sp macro="" textlink="">
      <xdr:nvSpPr>
        <xdr:cNvPr id="126773" name="Line 4">
          <a:extLst>
            <a:ext uri="{FF2B5EF4-FFF2-40B4-BE49-F238E27FC236}">
              <a16:creationId xmlns:a16="http://schemas.microsoft.com/office/drawing/2014/main" id="{00000000-0008-0000-1900-000035EF0100}"/>
            </a:ext>
          </a:extLst>
        </xdr:cNvPr>
        <xdr:cNvSpPr>
          <a:spLocks noChangeShapeType="1"/>
        </xdr:cNvSpPr>
      </xdr:nvSpPr>
      <xdr:spPr bwMode="auto">
        <a:xfrm>
          <a:off x="7054850" y="863600"/>
          <a:ext cx="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3175</xdr:rowOff>
    </xdr:from>
    <xdr:to>
      <xdr:col>21</xdr:col>
      <xdr:colOff>260537</xdr:colOff>
      <xdr:row>1</xdr:row>
      <xdr:rowOff>79375</xdr:rowOff>
    </xdr:to>
    <xdr:sp macro="" textlink="">
      <xdr:nvSpPr>
        <xdr:cNvPr id="6" name="Text Box 5">
          <a:extLst>
            <a:ext uri="{FF2B5EF4-FFF2-40B4-BE49-F238E27FC236}">
              <a16:creationId xmlns:a16="http://schemas.microsoft.com/office/drawing/2014/main" id="{00000000-0008-0000-1900-000006000000}"/>
            </a:ext>
          </a:extLst>
        </xdr:cNvPr>
        <xdr:cNvSpPr txBox="1">
          <a:spLocks noChangeArrowheads="1"/>
        </xdr:cNvSpPr>
      </xdr:nvSpPr>
      <xdr:spPr bwMode="auto">
        <a:xfrm>
          <a:off x="708660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3175</xdr:rowOff>
    </xdr:from>
    <xdr:to>
      <xdr:col>22</xdr:col>
      <xdr:colOff>206375</xdr:colOff>
      <xdr:row>1</xdr:row>
      <xdr:rowOff>79375</xdr:rowOff>
    </xdr:to>
    <xdr:sp macro="" textlink="">
      <xdr:nvSpPr>
        <xdr:cNvPr id="7" name="Text Box 6">
          <a:extLst>
            <a:ext uri="{FF2B5EF4-FFF2-40B4-BE49-F238E27FC236}">
              <a16:creationId xmlns:a16="http://schemas.microsoft.com/office/drawing/2014/main" id="{00000000-0008-0000-1900-000007000000}"/>
            </a:ext>
          </a:extLst>
        </xdr:cNvPr>
        <xdr:cNvSpPr txBox="1">
          <a:spLocks noChangeArrowheads="1"/>
        </xdr:cNvSpPr>
      </xdr:nvSpPr>
      <xdr:spPr bwMode="auto">
        <a:xfrm>
          <a:off x="748665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20</xdr:col>
      <xdr:colOff>28575</xdr:colOff>
      <xdr:row>20</xdr:row>
      <xdr:rowOff>38100</xdr:rowOff>
    </xdr:from>
    <xdr:to>
      <xdr:col>21</xdr:col>
      <xdr:colOff>206375</xdr:colOff>
      <xdr:row>21</xdr:row>
      <xdr:rowOff>19050</xdr:rowOff>
    </xdr:to>
    <xdr:sp macro="" textlink="">
      <xdr:nvSpPr>
        <xdr:cNvPr id="8" name="Text Box 7">
          <a:extLst>
            <a:ext uri="{FF2B5EF4-FFF2-40B4-BE49-F238E27FC236}">
              <a16:creationId xmlns:a16="http://schemas.microsoft.com/office/drawing/2014/main" id="{00000000-0008-0000-1900-000008000000}"/>
            </a:ext>
          </a:extLst>
        </xdr:cNvPr>
        <xdr:cNvSpPr txBox="1">
          <a:spLocks noChangeArrowheads="1"/>
        </xdr:cNvSpPr>
      </xdr:nvSpPr>
      <xdr:spPr bwMode="auto">
        <a:xfrm>
          <a:off x="6753225" y="3219450"/>
          <a:ext cx="5048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a:p>
          <a:pPr algn="l"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9525</xdr:colOff>
      <xdr:row>22</xdr:row>
      <xdr:rowOff>19050</xdr:rowOff>
    </xdr:from>
    <xdr:to>
      <xdr:col>14</xdr:col>
      <xdr:colOff>165389</xdr:colOff>
      <xdr:row>22</xdr:row>
      <xdr:rowOff>114300</xdr:rowOff>
    </xdr:to>
    <xdr:sp macro="" textlink="">
      <xdr:nvSpPr>
        <xdr:cNvPr id="9" name="Text Box 8">
          <a:extLst>
            <a:ext uri="{FF2B5EF4-FFF2-40B4-BE49-F238E27FC236}">
              <a16:creationId xmlns:a16="http://schemas.microsoft.com/office/drawing/2014/main" id="{00000000-0008-0000-1900-000009000000}"/>
            </a:ext>
          </a:extLst>
        </xdr:cNvPr>
        <xdr:cNvSpPr txBox="1">
          <a:spLocks noChangeArrowheads="1"/>
        </xdr:cNvSpPr>
      </xdr:nvSpPr>
      <xdr:spPr bwMode="auto">
        <a:xfrm>
          <a:off x="4705350" y="344805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0</xdr:col>
      <xdr:colOff>104775</xdr:colOff>
      <xdr:row>41</xdr:row>
      <xdr:rowOff>22225</xdr:rowOff>
    </xdr:from>
    <xdr:to>
      <xdr:col>5</xdr:col>
      <xdr:colOff>225425</xdr:colOff>
      <xdr:row>43</xdr:row>
      <xdr:rowOff>19127</xdr:rowOff>
    </xdr:to>
    <xdr:sp macro="" textlink="">
      <xdr:nvSpPr>
        <xdr:cNvPr id="10" name="Text Box 9">
          <a:extLst>
            <a:ext uri="{FF2B5EF4-FFF2-40B4-BE49-F238E27FC236}">
              <a16:creationId xmlns:a16="http://schemas.microsoft.com/office/drawing/2014/main" id="{00000000-0008-0000-1900-00000A000000}"/>
            </a:ext>
          </a:extLst>
        </xdr:cNvPr>
        <xdr:cNvSpPr txBox="1">
          <a:spLocks noChangeArrowheads="1"/>
        </xdr:cNvSpPr>
      </xdr:nvSpPr>
      <xdr:spPr bwMode="auto">
        <a:xfrm>
          <a:off x="104775" y="6067425"/>
          <a:ext cx="18002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127000</xdr:rowOff>
    </xdr:from>
    <xdr:to>
      <xdr:col>22</xdr:col>
      <xdr:colOff>82550</xdr:colOff>
      <xdr:row>28</xdr:row>
      <xdr:rowOff>31750</xdr:rowOff>
    </xdr:to>
    <xdr:sp macro="" textlink="">
      <xdr:nvSpPr>
        <xdr:cNvPr id="126779" name="Text Box 10">
          <a:extLst>
            <a:ext uri="{FF2B5EF4-FFF2-40B4-BE49-F238E27FC236}">
              <a16:creationId xmlns:a16="http://schemas.microsoft.com/office/drawing/2014/main" id="{00000000-0008-0000-1900-00003BEF0100}"/>
            </a:ext>
          </a:extLst>
        </xdr:cNvPr>
        <xdr:cNvSpPr txBox="1">
          <a:spLocks noChangeArrowheads="1"/>
        </xdr:cNvSpPr>
      </xdr:nvSpPr>
      <xdr:spPr bwMode="auto">
        <a:xfrm>
          <a:off x="7823200" y="41592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28575</xdr:colOff>
      <xdr:row>28</xdr:row>
      <xdr:rowOff>38100</xdr:rowOff>
    </xdr:from>
    <xdr:to>
      <xdr:col>14</xdr:col>
      <xdr:colOff>327025</xdr:colOff>
      <xdr:row>29</xdr:row>
      <xdr:rowOff>114300</xdr:rowOff>
    </xdr:to>
    <xdr:sp macro="" textlink="">
      <xdr:nvSpPr>
        <xdr:cNvPr id="12" name="Text Box 11">
          <a:extLst>
            <a:ext uri="{FF2B5EF4-FFF2-40B4-BE49-F238E27FC236}">
              <a16:creationId xmlns:a16="http://schemas.microsoft.com/office/drawing/2014/main" id="{00000000-0008-0000-1900-00000C000000}"/>
            </a:ext>
          </a:extLst>
        </xdr:cNvPr>
        <xdr:cNvSpPr txBox="1">
          <a:spLocks noChangeArrowheads="1"/>
        </xdr:cNvSpPr>
      </xdr:nvSpPr>
      <xdr:spPr bwMode="auto">
        <a:xfrm>
          <a:off x="4724400" y="4371975"/>
          <a:ext cx="285750" cy="2286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38100</xdr:colOff>
      <xdr:row>30</xdr:row>
      <xdr:rowOff>38100</xdr:rowOff>
    </xdr:from>
    <xdr:to>
      <xdr:col>14</xdr:col>
      <xdr:colOff>342900</xdr:colOff>
      <xdr:row>31</xdr:row>
      <xdr:rowOff>95250</xdr:rowOff>
    </xdr:to>
    <xdr:sp macro="" textlink="">
      <xdr:nvSpPr>
        <xdr:cNvPr id="13" name="Text Box 12">
          <a:extLst>
            <a:ext uri="{FF2B5EF4-FFF2-40B4-BE49-F238E27FC236}">
              <a16:creationId xmlns:a16="http://schemas.microsoft.com/office/drawing/2014/main" id="{00000000-0008-0000-1900-00000D000000}"/>
            </a:ext>
          </a:extLst>
        </xdr:cNvPr>
        <xdr:cNvSpPr txBox="1">
          <a:spLocks noChangeArrowheads="1"/>
        </xdr:cNvSpPr>
      </xdr:nvSpPr>
      <xdr:spPr bwMode="auto">
        <a:xfrm>
          <a:off x="4733925" y="4676775"/>
          <a:ext cx="28575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17</xdr:col>
      <xdr:colOff>206375</xdr:colOff>
      <xdr:row>42</xdr:row>
      <xdr:rowOff>95250</xdr:rowOff>
    </xdr:from>
    <xdr:to>
      <xdr:col>20</xdr:col>
      <xdr:colOff>139700</xdr:colOff>
      <xdr:row>43</xdr:row>
      <xdr:rowOff>57150</xdr:rowOff>
    </xdr:to>
    <xdr:sp macro="" textlink="">
      <xdr:nvSpPr>
        <xdr:cNvPr id="14" name="Text Box 13">
          <a:extLst>
            <a:ext uri="{FF2B5EF4-FFF2-40B4-BE49-F238E27FC236}">
              <a16:creationId xmlns:a16="http://schemas.microsoft.com/office/drawing/2014/main" id="{00000000-0008-0000-1900-00000E000000}"/>
            </a:ext>
          </a:extLst>
        </xdr:cNvPr>
        <xdr:cNvSpPr txBox="1">
          <a:spLocks noChangeArrowheads="1"/>
        </xdr:cNvSpPr>
      </xdr:nvSpPr>
      <xdr:spPr bwMode="auto">
        <a:xfrm>
          <a:off x="5924550" y="625792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120650</xdr:colOff>
      <xdr:row>43</xdr:row>
      <xdr:rowOff>0</xdr:rowOff>
    </xdr:from>
    <xdr:to>
      <xdr:col>20</xdr:col>
      <xdr:colOff>292100</xdr:colOff>
      <xdr:row>43</xdr:row>
      <xdr:rowOff>0</xdr:rowOff>
    </xdr:to>
    <xdr:sp macro="" textlink="">
      <xdr:nvSpPr>
        <xdr:cNvPr id="126783" name="Line 14">
          <a:extLst>
            <a:ext uri="{FF2B5EF4-FFF2-40B4-BE49-F238E27FC236}">
              <a16:creationId xmlns:a16="http://schemas.microsoft.com/office/drawing/2014/main" id="{00000000-0008-0000-1900-00003FEF0100}"/>
            </a:ext>
          </a:extLst>
        </xdr:cNvPr>
        <xdr:cNvSpPr>
          <a:spLocks noChangeShapeType="1"/>
        </xdr:cNvSpPr>
      </xdr:nvSpPr>
      <xdr:spPr bwMode="auto">
        <a:xfrm flipV="1">
          <a:off x="7175500" y="632460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107950</xdr:colOff>
      <xdr:row>42</xdr:row>
      <xdr:rowOff>146050</xdr:rowOff>
    </xdr:from>
    <xdr:to>
      <xdr:col>17</xdr:col>
      <xdr:colOff>241300</xdr:colOff>
      <xdr:row>43</xdr:row>
      <xdr:rowOff>0</xdr:rowOff>
    </xdr:to>
    <xdr:sp macro="" textlink="">
      <xdr:nvSpPr>
        <xdr:cNvPr id="126784" name="Line 15">
          <a:extLst>
            <a:ext uri="{FF2B5EF4-FFF2-40B4-BE49-F238E27FC236}">
              <a16:creationId xmlns:a16="http://schemas.microsoft.com/office/drawing/2014/main" id="{00000000-0008-0000-1900-000040EF0100}"/>
            </a:ext>
          </a:extLst>
        </xdr:cNvPr>
        <xdr:cNvSpPr>
          <a:spLocks noChangeShapeType="1"/>
        </xdr:cNvSpPr>
      </xdr:nvSpPr>
      <xdr:spPr bwMode="auto">
        <a:xfrm flipH="1" flipV="1">
          <a:off x="6115050" y="6318250"/>
          <a:ext cx="1333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26785" name="Line 16">
          <a:extLst>
            <a:ext uri="{FF2B5EF4-FFF2-40B4-BE49-F238E27FC236}">
              <a16:creationId xmlns:a16="http://schemas.microsoft.com/office/drawing/2014/main" id="{00000000-0008-0000-1900-000041EF0100}"/>
            </a:ext>
          </a:extLst>
        </xdr:cNvPr>
        <xdr:cNvSpPr>
          <a:spLocks noChangeShapeType="1"/>
        </xdr:cNvSpPr>
      </xdr:nvSpPr>
      <xdr:spPr bwMode="auto">
        <a:xfrm>
          <a:off x="67056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5</xdr:row>
      <xdr:rowOff>57150</xdr:rowOff>
    </xdr:from>
    <xdr:to>
      <xdr:col>14</xdr:col>
      <xdr:colOff>336722</xdr:colOff>
      <xdr:row>5</xdr:row>
      <xdr:rowOff>190500</xdr:rowOff>
    </xdr:to>
    <xdr:sp macro="" textlink="">
      <xdr:nvSpPr>
        <xdr:cNvPr id="18" name="Text Box 17">
          <a:extLst>
            <a:ext uri="{FF2B5EF4-FFF2-40B4-BE49-F238E27FC236}">
              <a16:creationId xmlns:a16="http://schemas.microsoft.com/office/drawing/2014/main" id="{00000000-0008-0000-1900-000012000000}"/>
            </a:ext>
          </a:extLst>
        </xdr:cNvPr>
        <xdr:cNvSpPr txBox="1">
          <a:spLocks noChangeArrowheads="1"/>
        </xdr:cNvSpPr>
      </xdr:nvSpPr>
      <xdr:spPr bwMode="auto">
        <a:xfrm>
          <a:off x="478155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317705</xdr:colOff>
      <xdr:row>5</xdr:row>
      <xdr:rowOff>209550</xdr:rowOff>
    </xdr:to>
    <xdr:sp macro="" textlink="">
      <xdr:nvSpPr>
        <xdr:cNvPr id="19" name="Text Box 18">
          <a:extLst>
            <a:ext uri="{FF2B5EF4-FFF2-40B4-BE49-F238E27FC236}">
              <a16:creationId xmlns:a16="http://schemas.microsoft.com/office/drawing/2014/main" id="{00000000-0008-0000-1900-000013000000}"/>
            </a:ext>
          </a:extLst>
        </xdr:cNvPr>
        <xdr:cNvSpPr txBox="1">
          <a:spLocks noChangeArrowheads="1"/>
        </xdr:cNvSpPr>
      </xdr:nvSpPr>
      <xdr:spPr bwMode="auto">
        <a:xfrm>
          <a:off x="549592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82550</xdr:colOff>
      <xdr:row>5</xdr:row>
      <xdr:rowOff>57150</xdr:rowOff>
    </xdr:from>
    <xdr:to>
      <xdr:col>15</xdr:col>
      <xdr:colOff>342900</xdr:colOff>
      <xdr:row>5</xdr:row>
      <xdr:rowOff>180975</xdr:rowOff>
    </xdr:to>
    <xdr:sp macro="" textlink="">
      <xdr:nvSpPr>
        <xdr:cNvPr id="20" name="Text Box 19">
          <a:extLst>
            <a:ext uri="{FF2B5EF4-FFF2-40B4-BE49-F238E27FC236}">
              <a16:creationId xmlns:a16="http://schemas.microsoft.com/office/drawing/2014/main" id="{00000000-0008-0000-1900-000014000000}"/>
            </a:ext>
          </a:extLst>
        </xdr:cNvPr>
        <xdr:cNvSpPr txBox="1">
          <a:spLocks noChangeArrowheads="1"/>
        </xdr:cNvSpPr>
      </xdr:nvSpPr>
      <xdr:spPr bwMode="auto">
        <a:xfrm>
          <a:off x="513397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301625</xdr:colOff>
      <xdr:row>5</xdr:row>
      <xdr:rowOff>190500</xdr:rowOff>
    </xdr:to>
    <xdr:sp macro="" textlink="">
      <xdr:nvSpPr>
        <xdr:cNvPr id="21" name="Text Box 20">
          <a:extLst>
            <a:ext uri="{FF2B5EF4-FFF2-40B4-BE49-F238E27FC236}">
              <a16:creationId xmlns:a16="http://schemas.microsoft.com/office/drawing/2014/main" id="{00000000-0008-0000-1900-000015000000}"/>
            </a:ext>
          </a:extLst>
        </xdr:cNvPr>
        <xdr:cNvSpPr txBox="1">
          <a:spLocks noChangeArrowheads="1"/>
        </xdr:cNvSpPr>
      </xdr:nvSpPr>
      <xdr:spPr bwMode="auto">
        <a:xfrm>
          <a:off x="582930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101600</xdr:colOff>
      <xdr:row>5</xdr:row>
      <xdr:rowOff>47625</xdr:rowOff>
    </xdr:from>
    <xdr:to>
      <xdr:col>18</xdr:col>
      <xdr:colOff>288816</xdr:colOff>
      <xdr:row>5</xdr:row>
      <xdr:rowOff>177967</xdr:rowOff>
    </xdr:to>
    <xdr:sp macro="" textlink="">
      <xdr:nvSpPr>
        <xdr:cNvPr id="22" name="Text Box 21">
          <a:extLst>
            <a:ext uri="{FF2B5EF4-FFF2-40B4-BE49-F238E27FC236}">
              <a16:creationId xmlns:a16="http://schemas.microsoft.com/office/drawing/2014/main" id="{00000000-0008-0000-1900-000016000000}"/>
            </a:ext>
          </a:extLst>
        </xdr:cNvPr>
        <xdr:cNvSpPr txBox="1">
          <a:spLocks noChangeArrowheads="1"/>
        </xdr:cNvSpPr>
      </xdr:nvSpPr>
      <xdr:spPr bwMode="auto">
        <a:xfrm>
          <a:off x="6153150" y="876300"/>
          <a:ext cx="1809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120650</xdr:colOff>
      <xdr:row>5</xdr:row>
      <xdr:rowOff>47625</xdr:rowOff>
    </xdr:from>
    <xdr:to>
      <xdr:col>19</xdr:col>
      <xdr:colOff>307866</xdr:colOff>
      <xdr:row>5</xdr:row>
      <xdr:rowOff>196994</xdr:rowOff>
    </xdr:to>
    <xdr:sp macro="" textlink="">
      <xdr:nvSpPr>
        <xdr:cNvPr id="23" name="Text Box 22">
          <a:extLst>
            <a:ext uri="{FF2B5EF4-FFF2-40B4-BE49-F238E27FC236}">
              <a16:creationId xmlns:a16="http://schemas.microsoft.com/office/drawing/2014/main" id="{00000000-0008-0000-1900-000017000000}"/>
            </a:ext>
          </a:extLst>
        </xdr:cNvPr>
        <xdr:cNvSpPr txBox="1">
          <a:spLocks noChangeArrowheads="1"/>
        </xdr:cNvSpPr>
      </xdr:nvSpPr>
      <xdr:spPr bwMode="auto">
        <a:xfrm>
          <a:off x="650557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82550</xdr:colOff>
      <xdr:row>5</xdr:row>
      <xdr:rowOff>47625</xdr:rowOff>
    </xdr:from>
    <xdr:to>
      <xdr:col>20</xdr:col>
      <xdr:colOff>307884</xdr:colOff>
      <xdr:row>5</xdr:row>
      <xdr:rowOff>177967</xdr:rowOff>
    </xdr:to>
    <xdr:sp macro="" textlink="">
      <xdr:nvSpPr>
        <xdr:cNvPr id="24" name="Text Box 23">
          <a:extLst>
            <a:ext uri="{FF2B5EF4-FFF2-40B4-BE49-F238E27FC236}">
              <a16:creationId xmlns:a16="http://schemas.microsoft.com/office/drawing/2014/main" id="{00000000-0008-0000-1900-000018000000}"/>
            </a:ext>
          </a:extLst>
        </xdr:cNvPr>
        <xdr:cNvSpPr txBox="1">
          <a:spLocks noChangeArrowheads="1"/>
        </xdr:cNvSpPr>
      </xdr:nvSpPr>
      <xdr:spPr bwMode="auto">
        <a:xfrm>
          <a:off x="6800850" y="876300"/>
          <a:ext cx="219075"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244475</xdr:colOff>
      <xdr:row>5</xdr:row>
      <xdr:rowOff>47625</xdr:rowOff>
    </xdr:from>
    <xdr:to>
      <xdr:col>22</xdr:col>
      <xdr:colOff>149225</xdr:colOff>
      <xdr:row>5</xdr:row>
      <xdr:rowOff>161925</xdr:rowOff>
    </xdr:to>
    <xdr:sp macro="" textlink="">
      <xdr:nvSpPr>
        <xdr:cNvPr id="25" name="Text Box 24">
          <a:extLst>
            <a:ext uri="{FF2B5EF4-FFF2-40B4-BE49-F238E27FC236}">
              <a16:creationId xmlns:a16="http://schemas.microsoft.com/office/drawing/2014/main" id="{00000000-0008-0000-1900-000019000000}"/>
            </a:ext>
          </a:extLst>
        </xdr:cNvPr>
        <xdr:cNvSpPr txBox="1">
          <a:spLocks noChangeArrowheads="1"/>
        </xdr:cNvSpPr>
      </xdr:nvSpPr>
      <xdr:spPr bwMode="auto">
        <a:xfrm>
          <a:off x="72961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82550</xdr:colOff>
      <xdr:row>5</xdr:row>
      <xdr:rowOff>95250</xdr:rowOff>
    </xdr:from>
    <xdr:to>
      <xdr:col>1</xdr:col>
      <xdr:colOff>47685</xdr:colOff>
      <xdr:row>5</xdr:row>
      <xdr:rowOff>228600</xdr:rowOff>
    </xdr:to>
    <xdr:sp macro="" textlink="">
      <xdr:nvSpPr>
        <xdr:cNvPr id="26" name="Text Box 26">
          <a:extLst>
            <a:ext uri="{FF2B5EF4-FFF2-40B4-BE49-F238E27FC236}">
              <a16:creationId xmlns:a16="http://schemas.microsoft.com/office/drawing/2014/main" id="{00000000-0008-0000-1900-00001A000000}"/>
            </a:ext>
          </a:extLst>
        </xdr:cNvPr>
        <xdr:cNvSpPr txBox="1">
          <a:spLocks noChangeArrowheads="1"/>
        </xdr:cNvSpPr>
      </xdr:nvSpPr>
      <xdr:spPr bwMode="auto">
        <a:xfrm>
          <a:off x="76200" y="923925"/>
          <a:ext cx="3143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101600</xdr:colOff>
      <xdr:row>5</xdr:row>
      <xdr:rowOff>104775</xdr:rowOff>
    </xdr:from>
    <xdr:to>
      <xdr:col>13</xdr:col>
      <xdr:colOff>298450</xdr:colOff>
      <xdr:row>5</xdr:row>
      <xdr:rowOff>216098</xdr:rowOff>
    </xdr:to>
    <xdr:sp macro="" textlink="">
      <xdr:nvSpPr>
        <xdr:cNvPr id="27" name="Text Box 27">
          <a:extLst>
            <a:ext uri="{FF2B5EF4-FFF2-40B4-BE49-F238E27FC236}">
              <a16:creationId xmlns:a16="http://schemas.microsoft.com/office/drawing/2014/main" id="{00000000-0008-0000-1900-00001B000000}"/>
            </a:ext>
          </a:extLst>
        </xdr:cNvPr>
        <xdr:cNvSpPr txBox="1">
          <a:spLocks noChangeArrowheads="1"/>
        </xdr:cNvSpPr>
      </xdr:nvSpPr>
      <xdr:spPr bwMode="auto">
        <a:xfrm>
          <a:off x="445770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15</xdr:col>
      <xdr:colOff>225425</xdr:colOff>
      <xdr:row>21</xdr:row>
      <xdr:rowOff>19050</xdr:rowOff>
    </xdr:from>
    <xdr:to>
      <xdr:col>16</xdr:col>
      <xdr:colOff>196850</xdr:colOff>
      <xdr:row>22</xdr:row>
      <xdr:rowOff>0</xdr:rowOff>
    </xdr:to>
    <xdr:sp macro="" textlink="">
      <xdr:nvSpPr>
        <xdr:cNvPr id="28" name="Text Box 28">
          <a:extLst>
            <a:ext uri="{FF2B5EF4-FFF2-40B4-BE49-F238E27FC236}">
              <a16:creationId xmlns:a16="http://schemas.microsoft.com/office/drawing/2014/main" id="{00000000-0008-0000-1900-00001C000000}"/>
            </a:ext>
          </a:extLst>
        </xdr:cNvPr>
        <xdr:cNvSpPr txBox="1">
          <a:spLocks noChangeArrowheads="1"/>
        </xdr:cNvSpPr>
      </xdr:nvSpPr>
      <xdr:spPr bwMode="auto">
        <a:xfrm>
          <a:off x="5276850" y="3352800"/>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187325</xdr:colOff>
      <xdr:row>21</xdr:row>
      <xdr:rowOff>9525</xdr:rowOff>
    </xdr:from>
    <xdr:to>
      <xdr:col>18</xdr:col>
      <xdr:colOff>158750</xdr:colOff>
      <xdr:row>21</xdr:row>
      <xdr:rowOff>85725</xdr:rowOff>
    </xdr:to>
    <xdr:sp macro="" textlink="">
      <xdr:nvSpPr>
        <xdr:cNvPr id="29" name="Text Box 29">
          <a:extLst>
            <a:ext uri="{FF2B5EF4-FFF2-40B4-BE49-F238E27FC236}">
              <a16:creationId xmlns:a16="http://schemas.microsoft.com/office/drawing/2014/main" id="{00000000-0008-0000-1900-00001D000000}"/>
            </a:ext>
          </a:extLst>
        </xdr:cNvPr>
        <xdr:cNvSpPr txBox="1">
          <a:spLocks noChangeArrowheads="1"/>
        </xdr:cNvSpPr>
      </xdr:nvSpPr>
      <xdr:spPr bwMode="auto">
        <a:xfrm>
          <a:off x="5905500" y="3343275"/>
          <a:ext cx="3048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16</xdr:col>
      <xdr:colOff>9525</xdr:colOff>
      <xdr:row>26</xdr:row>
      <xdr:rowOff>19050</xdr:rowOff>
    </xdr:from>
    <xdr:to>
      <xdr:col>16</xdr:col>
      <xdr:colOff>241487</xdr:colOff>
      <xdr:row>26</xdr:row>
      <xdr:rowOff>104775</xdr:rowOff>
    </xdr:to>
    <xdr:sp macro="" textlink="">
      <xdr:nvSpPr>
        <xdr:cNvPr id="30" name="Text Box 30">
          <a:extLst>
            <a:ext uri="{FF2B5EF4-FFF2-40B4-BE49-F238E27FC236}">
              <a16:creationId xmlns:a16="http://schemas.microsoft.com/office/drawing/2014/main" id="{00000000-0008-0000-1900-00001E000000}"/>
            </a:ext>
          </a:extLst>
        </xdr:cNvPr>
        <xdr:cNvSpPr txBox="1">
          <a:spLocks noChangeArrowheads="1"/>
        </xdr:cNvSpPr>
      </xdr:nvSpPr>
      <xdr:spPr bwMode="auto">
        <a:xfrm>
          <a:off x="5400675" y="4057650"/>
          <a:ext cx="21907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TOTAL</a:t>
          </a:r>
        </a:p>
      </xdr:txBody>
    </xdr:sp>
    <xdr:clientData/>
  </xdr:twoCellAnchor>
  <xdr:twoCellAnchor>
    <xdr:from>
      <xdr:col>16</xdr:col>
      <xdr:colOff>38100</xdr:colOff>
      <xdr:row>26</xdr:row>
      <xdr:rowOff>76200</xdr:rowOff>
    </xdr:from>
    <xdr:to>
      <xdr:col>16</xdr:col>
      <xdr:colOff>241300</xdr:colOff>
      <xdr:row>27</xdr:row>
      <xdr:rowOff>0</xdr:rowOff>
    </xdr:to>
    <xdr:sp macro="" textlink="">
      <xdr:nvSpPr>
        <xdr:cNvPr id="31" name="Text Box 31">
          <a:extLst>
            <a:ext uri="{FF2B5EF4-FFF2-40B4-BE49-F238E27FC236}">
              <a16:creationId xmlns:a16="http://schemas.microsoft.com/office/drawing/2014/main" id="{00000000-0008-0000-1900-00001F000000}"/>
            </a:ext>
          </a:extLst>
        </xdr:cNvPr>
        <xdr:cNvSpPr txBox="1">
          <a:spLocks noChangeArrowheads="1"/>
        </xdr:cNvSpPr>
      </xdr:nvSpPr>
      <xdr:spPr bwMode="auto">
        <a:xfrm>
          <a:off x="5429250" y="4114800"/>
          <a:ext cx="190500" cy="7620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TIME</a:t>
          </a:r>
        </a:p>
      </xdr:txBody>
    </xdr:sp>
    <xdr:clientData/>
  </xdr:twoCellAnchor>
  <xdr:twoCellAnchor>
    <xdr:from>
      <xdr:col>14</xdr:col>
      <xdr:colOff>19050</xdr:colOff>
      <xdr:row>24</xdr:row>
      <xdr:rowOff>19050</xdr:rowOff>
    </xdr:from>
    <xdr:to>
      <xdr:col>14</xdr:col>
      <xdr:colOff>168137</xdr:colOff>
      <xdr:row>24</xdr:row>
      <xdr:rowOff>114300</xdr:rowOff>
    </xdr:to>
    <xdr:sp macro="" textlink="">
      <xdr:nvSpPr>
        <xdr:cNvPr id="32" name="Text Box 32">
          <a:extLst>
            <a:ext uri="{FF2B5EF4-FFF2-40B4-BE49-F238E27FC236}">
              <a16:creationId xmlns:a16="http://schemas.microsoft.com/office/drawing/2014/main" id="{00000000-0008-0000-1900-000020000000}"/>
            </a:ext>
          </a:extLst>
        </xdr:cNvPr>
        <xdr:cNvSpPr txBox="1">
          <a:spLocks noChangeArrowheads="1"/>
        </xdr:cNvSpPr>
      </xdr:nvSpPr>
      <xdr:spPr bwMode="auto">
        <a:xfrm>
          <a:off x="4714875" y="3810000"/>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28575</xdr:colOff>
      <xdr:row>26</xdr:row>
      <xdr:rowOff>28575</xdr:rowOff>
    </xdr:from>
    <xdr:to>
      <xdr:col>14</xdr:col>
      <xdr:colOff>327025</xdr:colOff>
      <xdr:row>26</xdr:row>
      <xdr:rowOff>123825</xdr:rowOff>
    </xdr:to>
    <xdr:sp macro="" textlink="">
      <xdr:nvSpPr>
        <xdr:cNvPr id="33" name="Text Box 33">
          <a:extLst>
            <a:ext uri="{FF2B5EF4-FFF2-40B4-BE49-F238E27FC236}">
              <a16:creationId xmlns:a16="http://schemas.microsoft.com/office/drawing/2014/main" id="{00000000-0008-0000-1900-000021000000}"/>
            </a:ext>
          </a:extLst>
        </xdr:cNvPr>
        <xdr:cNvSpPr txBox="1">
          <a:spLocks noChangeArrowheads="1"/>
        </xdr:cNvSpPr>
      </xdr:nvSpPr>
      <xdr:spPr bwMode="auto">
        <a:xfrm>
          <a:off x="4724400" y="4067175"/>
          <a:ext cx="28575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T.TRANS</a:t>
          </a:r>
        </a:p>
      </xdr:txBody>
    </xdr:sp>
    <xdr:clientData/>
  </xdr:twoCellAnchor>
  <xdr:twoCellAnchor>
    <xdr:from>
      <xdr:col>14</xdr:col>
      <xdr:colOff>9525</xdr:colOff>
      <xdr:row>23</xdr:row>
      <xdr:rowOff>19050</xdr:rowOff>
    </xdr:from>
    <xdr:to>
      <xdr:col>14</xdr:col>
      <xdr:colOff>165389</xdr:colOff>
      <xdr:row>23</xdr:row>
      <xdr:rowOff>114300</xdr:rowOff>
    </xdr:to>
    <xdr:sp macro="" textlink="">
      <xdr:nvSpPr>
        <xdr:cNvPr id="34" name="Text Box 34">
          <a:extLst>
            <a:ext uri="{FF2B5EF4-FFF2-40B4-BE49-F238E27FC236}">
              <a16:creationId xmlns:a16="http://schemas.microsoft.com/office/drawing/2014/main" id="{00000000-0008-0000-1900-000022000000}"/>
            </a:ext>
          </a:extLst>
        </xdr:cNvPr>
        <xdr:cNvSpPr txBox="1">
          <a:spLocks noChangeArrowheads="1"/>
        </xdr:cNvSpPr>
      </xdr:nvSpPr>
      <xdr:spPr bwMode="auto">
        <a:xfrm>
          <a:off x="4705350" y="3629025"/>
          <a:ext cx="142875"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19</xdr:col>
      <xdr:colOff>19050</xdr:colOff>
      <xdr:row>22</xdr:row>
      <xdr:rowOff>19050</xdr:rowOff>
    </xdr:from>
    <xdr:to>
      <xdr:col>19</xdr:col>
      <xdr:colOff>123825</xdr:colOff>
      <xdr:row>22</xdr:row>
      <xdr:rowOff>95250</xdr:rowOff>
    </xdr:to>
    <xdr:sp macro="" textlink="">
      <xdr:nvSpPr>
        <xdr:cNvPr id="35" name="Text Box 35">
          <a:extLst>
            <a:ext uri="{FF2B5EF4-FFF2-40B4-BE49-F238E27FC236}">
              <a16:creationId xmlns:a16="http://schemas.microsoft.com/office/drawing/2014/main" id="{00000000-0008-0000-1900-000023000000}"/>
            </a:ext>
          </a:extLst>
        </xdr:cNvPr>
        <xdr:cNvSpPr txBox="1">
          <a:spLocks noChangeArrowheads="1"/>
        </xdr:cNvSpPr>
      </xdr:nvSpPr>
      <xdr:spPr bwMode="auto">
        <a:xfrm>
          <a:off x="6410325" y="344805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123825</xdr:colOff>
      <xdr:row>23</xdr:row>
      <xdr:rowOff>95250</xdr:rowOff>
    </xdr:to>
    <xdr:sp macro="" textlink="">
      <xdr:nvSpPr>
        <xdr:cNvPr id="36" name="Text Box 36">
          <a:extLst>
            <a:ext uri="{FF2B5EF4-FFF2-40B4-BE49-F238E27FC236}">
              <a16:creationId xmlns:a16="http://schemas.microsoft.com/office/drawing/2014/main" id="{00000000-0008-0000-1900-000024000000}"/>
            </a:ext>
          </a:extLst>
        </xdr:cNvPr>
        <xdr:cNvSpPr txBox="1">
          <a:spLocks noChangeArrowheads="1"/>
        </xdr:cNvSpPr>
      </xdr:nvSpPr>
      <xdr:spPr bwMode="auto">
        <a:xfrm>
          <a:off x="6410325" y="3629025"/>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24</xdr:row>
      <xdr:rowOff>19050</xdr:rowOff>
    </xdr:from>
    <xdr:to>
      <xdr:col>19</xdr:col>
      <xdr:colOff>123825</xdr:colOff>
      <xdr:row>24</xdr:row>
      <xdr:rowOff>95250</xdr:rowOff>
    </xdr:to>
    <xdr:sp macro="" textlink="">
      <xdr:nvSpPr>
        <xdr:cNvPr id="37" name="Text Box 37">
          <a:extLst>
            <a:ext uri="{FF2B5EF4-FFF2-40B4-BE49-F238E27FC236}">
              <a16:creationId xmlns:a16="http://schemas.microsoft.com/office/drawing/2014/main" id="{00000000-0008-0000-1900-000025000000}"/>
            </a:ext>
          </a:extLst>
        </xdr:cNvPr>
        <xdr:cNvSpPr txBox="1">
          <a:spLocks noChangeArrowheads="1"/>
        </xdr:cNvSpPr>
      </xdr:nvSpPr>
      <xdr:spPr bwMode="auto">
        <a:xfrm>
          <a:off x="6410325" y="3810000"/>
          <a:ext cx="1047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142875</xdr:colOff>
      <xdr:row>22</xdr:row>
      <xdr:rowOff>98652</xdr:rowOff>
    </xdr:to>
    <xdr:sp macro="" textlink="">
      <xdr:nvSpPr>
        <xdr:cNvPr id="38" name="Text Box 38">
          <a:extLst>
            <a:ext uri="{FF2B5EF4-FFF2-40B4-BE49-F238E27FC236}">
              <a16:creationId xmlns:a16="http://schemas.microsoft.com/office/drawing/2014/main" id="{00000000-0008-0000-1900-000026000000}"/>
            </a:ext>
          </a:extLst>
        </xdr:cNvPr>
        <xdr:cNvSpPr txBox="1">
          <a:spLocks noChangeArrowheads="1"/>
        </xdr:cNvSpPr>
      </xdr:nvSpPr>
      <xdr:spPr bwMode="auto">
        <a:xfrm>
          <a:off x="6076950" y="344805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142875</xdr:colOff>
      <xdr:row>23</xdr:row>
      <xdr:rowOff>98652</xdr:rowOff>
    </xdr:to>
    <xdr:sp macro="" textlink="">
      <xdr:nvSpPr>
        <xdr:cNvPr id="39" name="Text Box 39">
          <a:extLst>
            <a:ext uri="{FF2B5EF4-FFF2-40B4-BE49-F238E27FC236}">
              <a16:creationId xmlns:a16="http://schemas.microsoft.com/office/drawing/2014/main" id="{00000000-0008-0000-1900-000027000000}"/>
            </a:ext>
          </a:extLst>
        </xdr:cNvPr>
        <xdr:cNvSpPr txBox="1">
          <a:spLocks noChangeArrowheads="1"/>
        </xdr:cNvSpPr>
      </xdr:nvSpPr>
      <xdr:spPr bwMode="auto">
        <a:xfrm>
          <a:off x="6076950" y="3629025"/>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142875</xdr:colOff>
      <xdr:row>24</xdr:row>
      <xdr:rowOff>104775</xdr:rowOff>
    </xdr:to>
    <xdr:sp macro="" textlink="">
      <xdr:nvSpPr>
        <xdr:cNvPr id="40" name="Text Box 40">
          <a:extLst>
            <a:ext uri="{FF2B5EF4-FFF2-40B4-BE49-F238E27FC236}">
              <a16:creationId xmlns:a16="http://schemas.microsoft.com/office/drawing/2014/main" id="{00000000-0008-0000-1900-000028000000}"/>
            </a:ext>
          </a:extLst>
        </xdr:cNvPr>
        <xdr:cNvSpPr txBox="1">
          <a:spLocks noChangeArrowheads="1"/>
        </xdr:cNvSpPr>
      </xdr:nvSpPr>
      <xdr:spPr bwMode="auto">
        <a:xfrm>
          <a:off x="6076950" y="3810000"/>
          <a:ext cx="1238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19050</xdr:colOff>
      <xdr:row>22</xdr:row>
      <xdr:rowOff>19050</xdr:rowOff>
    </xdr:from>
    <xdr:to>
      <xdr:col>17</xdr:col>
      <xdr:colOff>142875</xdr:colOff>
      <xdr:row>22</xdr:row>
      <xdr:rowOff>117662</xdr:rowOff>
    </xdr:to>
    <xdr:sp macro="" textlink="">
      <xdr:nvSpPr>
        <xdr:cNvPr id="41" name="Text Box 41">
          <a:extLst>
            <a:ext uri="{FF2B5EF4-FFF2-40B4-BE49-F238E27FC236}">
              <a16:creationId xmlns:a16="http://schemas.microsoft.com/office/drawing/2014/main" id="{00000000-0008-0000-1900-000029000000}"/>
            </a:ext>
          </a:extLst>
        </xdr:cNvPr>
        <xdr:cNvSpPr txBox="1">
          <a:spLocks noChangeArrowheads="1"/>
        </xdr:cNvSpPr>
      </xdr:nvSpPr>
      <xdr:spPr bwMode="auto">
        <a:xfrm>
          <a:off x="5743575" y="344805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23</xdr:row>
      <xdr:rowOff>19050</xdr:rowOff>
    </xdr:from>
    <xdr:to>
      <xdr:col>17</xdr:col>
      <xdr:colOff>142875</xdr:colOff>
      <xdr:row>23</xdr:row>
      <xdr:rowOff>117662</xdr:rowOff>
    </xdr:to>
    <xdr:sp macro="" textlink="">
      <xdr:nvSpPr>
        <xdr:cNvPr id="42" name="Text Box 42">
          <a:extLst>
            <a:ext uri="{FF2B5EF4-FFF2-40B4-BE49-F238E27FC236}">
              <a16:creationId xmlns:a16="http://schemas.microsoft.com/office/drawing/2014/main" id="{00000000-0008-0000-1900-00002A000000}"/>
            </a:ext>
          </a:extLst>
        </xdr:cNvPr>
        <xdr:cNvSpPr txBox="1">
          <a:spLocks noChangeArrowheads="1"/>
        </xdr:cNvSpPr>
      </xdr:nvSpPr>
      <xdr:spPr bwMode="auto">
        <a:xfrm>
          <a:off x="5743575" y="3629025"/>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19050</xdr:colOff>
      <xdr:row>24</xdr:row>
      <xdr:rowOff>19050</xdr:rowOff>
    </xdr:from>
    <xdr:to>
      <xdr:col>17</xdr:col>
      <xdr:colOff>142875</xdr:colOff>
      <xdr:row>24</xdr:row>
      <xdr:rowOff>123825</xdr:rowOff>
    </xdr:to>
    <xdr:sp macro="" textlink="">
      <xdr:nvSpPr>
        <xdr:cNvPr id="43" name="Text Box 43">
          <a:extLst>
            <a:ext uri="{FF2B5EF4-FFF2-40B4-BE49-F238E27FC236}">
              <a16:creationId xmlns:a16="http://schemas.microsoft.com/office/drawing/2014/main" id="{00000000-0008-0000-1900-00002B000000}"/>
            </a:ext>
          </a:extLst>
        </xdr:cNvPr>
        <xdr:cNvSpPr txBox="1">
          <a:spLocks noChangeArrowheads="1"/>
        </xdr:cNvSpPr>
      </xdr:nvSpPr>
      <xdr:spPr bwMode="auto">
        <a:xfrm>
          <a:off x="5743575" y="3810000"/>
          <a:ext cx="123825" cy="10477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139700</xdr:colOff>
      <xdr:row>22</xdr:row>
      <xdr:rowOff>95250</xdr:rowOff>
    </xdr:to>
    <xdr:sp macro="" textlink="">
      <xdr:nvSpPr>
        <xdr:cNvPr id="44" name="Text Box 44">
          <a:extLst>
            <a:ext uri="{FF2B5EF4-FFF2-40B4-BE49-F238E27FC236}">
              <a16:creationId xmlns:a16="http://schemas.microsoft.com/office/drawing/2014/main" id="{00000000-0008-0000-1900-00002C000000}"/>
            </a:ext>
          </a:extLst>
        </xdr:cNvPr>
        <xdr:cNvSpPr txBox="1">
          <a:spLocks noChangeArrowheads="1"/>
        </xdr:cNvSpPr>
      </xdr:nvSpPr>
      <xdr:spPr bwMode="auto">
        <a:xfrm>
          <a:off x="54102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139700</xdr:colOff>
      <xdr:row>23</xdr:row>
      <xdr:rowOff>95250</xdr:rowOff>
    </xdr:to>
    <xdr:sp macro="" textlink="">
      <xdr:nvSpPr>
        <xdr:cNvPr id="45" name="Text Box 45">
          <a:extLst>
            <a:ext uri="{FF2B5EF4-FFF2-40B4-BE49-F238E27FC236}">
              <a16:creationId xmlns:a16="http://schemas.microsoft.com/office/drawing/2014/main" id="{00000000-0008-0000-1900-00002D000000}"/>
            </a:ext>
          </a:extLst>
        </xdr:cNvPr>
        <xdr:cNvSpPr txBox="1">
          <a:spLocks noChangeArrowheads="1"/>
        </xdr:cNvSpPr>
      </xdr:nvSpPr>
      <xdr:spPr bwMode="auto">
        <a:xfrm>
          <a:off x="54102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139700</xdr:colOff>
      <xdr:row>24</xdr:row>
      <xdr:rowOff>95250</xdr:rowOff>
    </xdr:to>
    <xdr:sp macro="" textlink="">
      <xdr:nvSpPr>
        <xdr:cNvPr id="46" name="Text Box 46">
          <a:extLst>
            <a:ext uri="{FF2B5EF4-FFF2-40B4-BE49-F238E27FC236}">
              <a16:creationId xmlns:a16="http://schemas.microsoft.com/office/drawing/2014/main" id="{00000000-0008-0000-1900-00002E000000}"/>
            </a:ext>
          </a:extLst>
        </xdr:cNvPr>
        <xdr:cNvSpPr txBox="1">
          <a:spLocks noChangeArrowheads="1"/>
        </xdr:cNvSpPr>
      </xdr:nvSpPr>
      <xdr:spPr bwMode="auto">
        <a:xfrm>
          <a:off x="54102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9525</xdr:colOff>
      <xdr:row>22</xdr:row>
      <xdr:rowOff>3175</xdr:rowOff>
    </xdr:from>
    <xdr:to>
      <xdr:col>15</xdr:col>
      <xdr:colOff>168275</xdr:colOff>
      <xdr:row>22</xdr:row>
      <xdr:rowOff>79375</xdr:rowOff>
    </xdr:to>
    <xdr:sp macro="" textlink="">
      <xdr:nvSpPr>
        <xdr:cNvPr id="47" name="Text Box 47">
          <a:extLst>
            <a:ext uri="{FF2B5EF4-FFF2-40B4-BE49-F238E27FC236}">
              <a16:creationId xmlns:a16="http://schemas.microsoft.com/office/drawing/2014/main" id="{00000000-0008-0000-1900-00002F000000}"/>
            </a:ext>
          </a:extLst>
        </xdr:cNvPr>
        <xdr:cNvSpPr txBox="1">
          <a:spLocks noChangeArrowheads="1"/>
        </xdr:cNvSpPr>
      </xdr:nvSpPr>
      <xdr:spPr bwMode="auto">
        <a:xfrm>
          <a:off x="5067300" y="343852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3175</xdr:rowOff>
    </xdr:from>
    <xdr:to>
      <xdr:col>15</xdr:col>
      <xdr:colOff>168275</xdr:colOff>
      <xdr:row>23</xdr:row>
      <xdr:rowOff>79375</xdr:rowOff>
    </xdr:to>
    <xdr:sp macro="" textlink="">
      <xdr:nvSpPr>
        <xdr:cNvPr id="48" name="Text Box 48">
          <a:extLst>
            <a:ext uri="{FF2B5EF4-FFF2-40B4-BE49-F238E27FC236}">
              <a16:creationId xmlns:a16="http://schemas.microsoft.com/office/drawing/2014/main" id="{00000000-0008-0000-1900-000030000000}"/>
            </a:ext>
          </a:extLst>
        </xdr:cNvPr>
        <xdr:cNvSpPr txBox="1">
          <a:spLocks noChangeArrowheads="1"/>
        </xdr:cNvSpPr>
      </xdr:nvSpPr>
      <xdr:spPr bwMode="auto">
        <a:xfrm>
          <a:off x="5067300"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24</xdr:row>
      <xdr:rowOff>9525</xdr:rowOff>
    </xdr:from>
    <xdr:to>
      <xdr:col>15</xdr:col>
      <xdr:colOff>168275</xdr:colOff>
      <xdr:row>24</xdr:row>
      <xdr:rowOff>85725</xdr:rowOff>
    </xdr:to>
    <xdr:sp macro="" textlink="">
      <xdr:nvSpPr>
        <xdr:cNvPr id="49" name="Text Box 49">
          <a:extLst>
            <a:ext uri="{FF2B5EF4-FFF2-40B4-BE49-F238E27FC236}">
              <a16:creationId xmlns:a16="http://schemas.microsoft.com/office/drawing/2014/main" id="{00000000-0008-0000-1900-000031000000}"/>
            </a:ext>
          </a:extLst>
        </xdr:cNvPr>
        <xdr:cNvSpPr txBox="1">
          <a:spLocks noChangeArrowheads="1"/>
        </xdr:cNvSpPr>
      </xdr:nvSpPr>
      <xdr:spPr bwMode="auto">
        <a:xfrm>
          <a:off x="5067300" y="3800475"/>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Q101"/>
  <sheetViews>
    <sheetView tabSelected="1" zoomScaleNormal="100" workbookViewId="0">
      <selection activeCell="A5" sqref="A5:N5"/>
    </sheetView>
  </sheetViews>
  <sheetFormatPr defaultColWidth="0" defaultRowHeight="12.75" customHeight="1" zeroHeight="1" x14ac:dyDescent="0.2"/>
  <cols>
    <col min="1" max="2" width="5.140625" customWidth="1"/>
    <col min="3"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7109375" hidden="1" customWidth="1"/>
    <col min="35" max="35" width="9.140625" hidden="1" customWidth="1"/>
    <col min="36" max="38" width="15.140625" hidden="1" customWidth="1"/>
    <col min="39" max="42" width="15" hidden="1" customWidth="1"/>
    <col min="43" max="43" width="15.140625" hidden="1" customWidth="1"/>
    <col min="44" max="44" width="11.42578125" hidden="1" customWidth="1"/>
    <col min="45" max="46" width="9.140625" hidden="1" customWidth="1"/>
    <col min="47" max="47" width="15" hidden="1" customWidth="1"/>
    <col min="48" max="48" width="9.42578125" hidden="1" customWidth="1"/>
    <col min="49" max="67" width="9.140625" hidden="1" customWidth="1"/>
    <col min="68" max="68" width="10.85546875" hidden="1" customWidth="1"/>
    <col min="69"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32"/>
      <c r="D2" s="233"/>
      <c r="E2" s="233"/>
      <c r="F2" s="233"/>
      <c r="G2" s="233"/>
      <c r="H2" s="233"/>
      <c r="I2" s="233"/>
      <c r="J2" s="233"/>
      <c r="K2" s="233"/>
      <c r="L2" s="234"/>
      <c r="M2" s="6">
        <v>1</v>
      </c>
      <c r="N2" s="7"/>
      <c r="O2" s="8">
        <v>0</v>
      </c>
      <c r="P2" s="7"/>
      <c r="Q2" s="7"/>
      <c r="R2" s="7"/>
      <c r="S2" s="9">
        <v>1</v>
      </c>
      <c r="T2" s="10" t="s">
        <v>14</v>
      </c>
      <c r="U2" s="10" t="s">
        <v>15</v>
      </c>
      <c r="V2" s="11"/>
      <c r="W2" s="12"/>
      <c r="X2" s="13"/>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21"/>
      <c r="D4" s="222"/>
      <c r="E4" s="222"/>
      <c r="F4" s="223"/>
      <c r="G4" s="16" t="s">
        <v>165</v>
      </c>
      <c r="H4" s="7"/>
      <c r="I4" s="224"/>
      <c r="J4" s="225"/>
      <c r="K4" s="226"/>
      <c r="L4" s="224"/>
      <c r="M4" s="225"/>
      <c r="N4" s="7"/>
      <c r="O4" s="213"/>
      <c r="P4" s="214"/>
      <c r="Q4" s="7"/>
      <c r="R4" s="213"/>
      <c r="S4" s="214"/>
      <c r="T4" s="213"/>
      <c r="U4" s="214"/>
      <c r="V4" s="7"/>
      <c r="W4" s="213"/>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174"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v>45669</v>
      </c>
      <c r="B6" s="204"/>
      <c r="C6" s="204"/>
      <c r="D6" s="204"/>
      <c r="E6" s="204"/>
      <c r="F6" s="204"/>
      <c r="G6" s="205"/>
      <c r="H6" s="203">
        <f>A6 + 13</f>
        <v>45682</v>
      </c>
      <c r="I6" s="204"/>
      <c r="J6" s="204"/>
      <c r="K6" s="204"/>
      <c r="L6" s="204"/>
      <c r="M6" s="204"/>
      <c r="N6" s="205"/>
      <c r="O6" s="19" t="s">
        <v>14</v>
      </c>
      <c r="P6" s="20" t="s">
        <v>14</v>
      </c>
      <c r="Q6" s="20" t="s">
        <v>35</v>
      </c>
      <c r="R6" s="21"/>
      <c r="S6" s="19" t="s">
        <v>36</v>
      </c>
      <c r="T6" s="20"/>
      <c r="U6" s="19" t="s">
        <v>36</v>
      </c>
      <c r="V6" s="218"/>
      <c r="W6" s="219"/>
      <c r="X6" s="175"/>
      <c r="AB6" s="5"/>
      <c r="AC6" s="5"/>
      <c r="AD6" s="5"/>
      <c r="AE6" s="5"/>
      <c r="AF6" s="5" t="s">
        <v>37</v>
      </c>
      <c r="AG6" s="5" t="s">
        <v>38</v>
      </c>
      <c r="AH6" s="5" t="s">
        <v>39</v>
      </c>
      <c r="AI6" s="5" t="s">
        <v>40</v>
      </c>
      <c r="AJ6" s="5" t="s">
        <v>41</v>
      </c>
      <c r="AK6" s="5" t="s">
        <v>42</v>
      </c>
      <c r="AL6" s="5" t="s">
        <v>43</v>
      </c>
      <c r="AM6" s="5" t="s">
        <v>44</v>
      </c>
      <c r="AN6" s="5" t="s">
        <v>45</v>
      </c>
      <c r="AO6" s="5" t="s">
        <v>46</v>
      </c>
      <c r="AP6" s="5" t="s">
        <v>47</v>
      </c>
      <c r="AQ6" s="5" t="s">
        <v>48</v>
      </c>
      <c r="AR6" s="5" t="s">
        <v>49</v>
      </c>
      <c r="AS6" s="5" t="s">
        <v>50</v>
      </c>
      <c r="AT6" s="5" t="s">
        <v>51</v>
      </c>
      <c r="AU6" s="5" t="s">
        <v>52</v>
      </c>
      <c r="AV6" s="5" t="s">
        <v>53</v>
      </c>
      <c r="AW6" s="5"/>
      <c r="AX6" s="5"/>
      <c r="AY6" s="5"/>
      <c r="AZ6" s="5"/>
      <c r="BL6" s="207" t="s">
        <v>41</v>
      </c>
      <c r="BM6" s="207"/>
      <c r="BN6" s="207"/>
      <c r="BP6" s="5" t="s">
        <v>54</v>
      </c>
      <c r="BQ6" s="22" t="s">
        <v>55</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175"/>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175"/>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v>0</v>
      </c>
      <c r="BP8" t="s">
        <v>99</v>
      </c>
      <c r="BQ8" t="s">
        <v>100</v>
      </c>
    </row>
    <row r="9" spans="1:69" ht="12" customHeight="1" x14ac:dyDescent="0.2">
      <c r="A9" s="33" t="s">
        <v>14</v>
      </c>
      <c r="B9" s="33"/>
      <c r="C9" s="33"/>
      <c r="D9" s="33"/>
      <c r="E9" s="33"/>
      <c r="F9" s="33"/>
      <c r="G9" s="33"/>
      <c r="H9" s="33"/>
      <c r="I9" s="33"/>
      <c r="J9" s="33"/>
      <c r="K9" s="33"/>
      <c r="L9" s="33"/>
      <c r="M9" s="34"/>
      <c r="N9" s="35"/>
      <c r="O9" s="36"/>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c r="W9" s="173"/>
      <c r="X9" s="175"/>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 $Z$9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t="str">
        <f t="shared" ref="AX9:AX19" si="8">IF((P9=17),0,A9)</f>
        <v xml:space="preserve"> </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W39+W41+W42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t="s">
        <v>14</v>
      </c>
      <c r="O10" s="36"/>
      <c r="P10" s="37"/>
      <c r="Q10" s="38"/>
      <c r="R10" s="39">
        <f t="shared" si="0"/>
        <v>0</v>
      </c>
      <c r="S10" s="40">
        <f t="shared" si="1"/>
        <v>0</v>
      </c>
      <c r="T10" s="39">
        <f t="shared" si="2"/>
        <v>0</v>
      </c>
      <c r="U10" s="40">
        <f t="shared" si="3"/>
        <v>0</v>
      </c>
      <c r="V10" s="172"/>
      <c r="W10" s="173"/>
      <c r="X10" s="175"/>
      <c r="Y10" s="41" t="s">
        <v>102</v>
      </c>
      <c r="Z10" s="42">
        <f t="shared" si="4"/>
        <v>0</v>
      </c>
      <c r="AA10" s="43">
        <f t="shared" si="5"/>
        <v>0</v>
      </c>
      <c r="AC10" s="42">
        <f t="shared" si="6"/>
        <v>0</v>
      </c>
      <c r="AD10" s="43">
        <f t="shared" si="7"/>
        <v>0</v>
      </c>
      <c r="AF10">
        <f>IF(($O$24=0)*AND($P$24=32), $Z$24 + $AC$24,0)</f>
        <v>0</v>
      </c>
      <c r="AG10">
        <f>IF((($O$10&lt;&gt;61)*AND($P$10=61)),$Z$10+$AC$10,0)</f>
        <v>0</v>
      </c>
      <c r="AH10">
        <f>IF(SUM($O$10:$P$10)=62, $Z$10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t="str">
        <f t="shared" si="21"/>
        <v xml:space="preserve"> </v>
      </c>
      <c r="BP10">
        <f>IF(($O$24=78)*AND($P$24=32), $Z$24 + $AC$24,0)</f>
        <v>0</v>
      </c>
      <c r="BQ10">
        <f>IF(($O$10=78)*AND($P$10=64), $Z$10 + $AC$10,0)</f>
        <v>0</v>
      </c>
    </row>
    <row r="11" spans="1:69" ht="12" customHeight="1" x14ac:dyDescent="0.2">
      <c r="A11" s="33" t="s">
        <v>14</v>
      </c>
      <c r="B11" s="33"/>
      <c r="C11" s="33"/>
      <c r="D11" s="33"/>
      <c r="E11" s="33"/>
      <c r="F11" s="33"/>
      <c r="G11" s="44" t="s">
        <v>14</v>
      </c>
      <c r="H11" s="33"/>
      <c r="I11" s="33"/>
      <c r="J11" s="33"/>
      <c r="K11" s="33"/>
      <c r="L11" s="33"/>
      <c r="M11" s="33"/>
      <c r="N11" s="44" t="s">
        <v>14</v>
      </c>
      <c r="O11" s="36"/>
      <c r="P11" s="37"/>
      <c r="Q11" s="38"/>
      <c r="R11" s="39">
        <f t="shared" si="0"/>
        <v>0</v>
      </c>
      <c r="S11" s="40">
        <f t="shared" si="1"/>
        <v>0</v>
      </c>
      <c r="T11" s="39">
        <f t="shared" si="2"/>
        <v>0</v>
      </c>
      <c r="U11" s="40">
        <f t="shared" si="3"/>
        <v>0</v>
      </c>
      <c r="V11" s="172"/>
      <c r="W11" s="173"/>
      <c r="X11" s="175"/>
      <c r="Y11" s="41" t="s">
        <v>103</v>
      </c>
      <c r="Z11" s="42">
        <f t="shared" si="4"/>
        <v>0</v>
      </c>
      <c r="AA11" s="43">
        <f t="shared" si="5"/>
        <v>0</v>
      </c>
      <c r="AC11" s="42">
        <f t="shared" si="6"/>
        <v>0</v>
      </c>
      <c r="AD11" s="43">
        <f t="shared" si="7"/>
        <v>0</v>
      </c>
      <c r="AF11">
        <f>IF(($O$25=0)*AND($P$25=32), $Z$25 + $AC$25,0)</f>
        <v>0</v>
      </c>
      <c r="AG11">
        <f>IF((($O$11&lt;&gt;61)*AND($P$11=61)),$Z$11+$AC$11,0)</f>
        <v>0</v>
      </c>
      <c r="AH11">
        <f>IF(SUM($O$11:$P$11)=62, $Z$11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t="str">
        <f t="shared" si="8"/>
        <v xml:space="preserve"> </v>
      </c>
      <c r="AY11" s="32">
        <f t="shared" si="9"/>
        <v>0</v>
      </c>
      <c r="AZ11" s="32">
        <f t="shared" si="10"/>
        <v>0</v>
      </c>
      <c r="BA11" s="32">
        <f t="shared" si="11"/>
        <v>0</v>
      </c>
      <c r="BB11" s="32">
        <f t="shared" si="12"/>
        <v>0</v>
      </c>
      <c r="BC11" s="32">
        <f t="shared" si="13"/>
        <v>0</v>
      </c>
      <c r="BD11" s="32" t="str">
        <f t="shared" si="14"/>
        <v xml:space="preserve"> </v>
      </c>
      <c r="BE11" s="32">
        <f t="shared" si="15"/>
        <v>0</v>
      </c>
      <c r="BF11" s="32">
        <f t="shared" si="16"/>
        <v>0</v>
      </c>
      <c r="BG11" s="32">
        <f t="shared" si="17"/>
        <v>0</v>
      </c>
      <c r="BH11" s="32">
        <f t="shared" si="18"/>
        <v>0</v>
      </c>
      <c r="BI11" s="32">
        <f t="shared" si="19"/>
        <v>0</v>
      </c>
      <c r="BJ11" s="32">
        <f t="shared" si="20"/>
        <v>0</v>
      </c>
      <c r="BK11" s="32" t="str">
        <f t="shared" si="21"/>
        <v xml:space="preserve"> </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c r="W12" s="173"/>
      <c r="X12" s="175"/>
      <c r="Y12" s="41" t="s">
        <v>104</v>
      </c>
      <c r="Z12" s="42">
        <f t="shared" si="4"/>
        <v>0</v>
      </c>
      <c r="AA12" s="43">
        <f t="shared" si="5"/>
        <v>0</v>
      </c>
      <c r="AC12" s="42">
        <f t="shared" si="6"/>
        <v>0</v>
      </c>
      <c r="AD12" s="43">
        <f t="shared" si="7"/>
        <v>0</v>
      </c>
      <c r="AG12">
        <f>IF((($O$12&lt;&gt;61)*AND($P$12=61)),$Z$12+$AC$12,0)</f>
        <v>0</v>
      </c>
      <c r="AH12">
        <f>IF(SUM($O$12:$P$12)=62, $Z$12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c r="W13" s="173"/>
      <c r="X13" s="175"/>
      <c r="Y13" s="41" t="s">
        <v>105</v>
      </c>
      <c r="Z13" s="42">
        <f t="shared" si="4"/>
        <v>0</v>
      </c>
      <c r="AA13" s="43">
        <f t="shared" si="5"/>
        <v>0</v>
      </c>
      <c r="AC13" s="42">
        <f t="shared" si="6"/>
        <v>0</v>
      </c>
      <c r="AD13" s="43">
        <f t="shared" si="7"/>
        <v>0</v>
      </c>
      <c r="AG13">
        <f>IF((($O$13&lt;&gt;61)*AND($P$13=61)),$Z$13+$AC$13,0)</f>
        <v>0</v>
      </c>
      <c r="AH13">
        <f>IF(SUM($O$13:$P$13)=62, $Z$13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c r="W14" s="173"/>
      <c r="X14" s="175"/>
      <c r="Y14" s="41" t="s">
        <v>106</v>
      </c>
      <c r="Z14" s="42">
        <f t="shared" si="4"/>
        <v>0</v>
      </c>
      <c r="AA14" s="43">
        <f t="shared" si="5"/>
        <v>0</v>
      </c>
      <c r="AC14" s="42">
        <f t="shared" si="6"/>
        <v>0</v>
      </c>
      <c r="AD14" s="43">
        <f t="shared" si="7"/>
        <v>0</v>
      </c>
      <c r="AG14">
        <f>IF((($O$14&lt;&gt;61)*AND($P$14=61)),$Z$14+$AC$14,0)</f>
        <v>0</v>
      </c>
      <c r="AH14">
        <f>IF(SUM($O$14:$P$14)=62, $Z$14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c r="W15" s="173"/>
      <c r="X15" s="175"/>
      <c r="Y15" s="41" t="s">
        <v>107</v>
      </c>
      <c r="Z15" s="42">
        <f t="shared" si="4"/>
        <v>0</v>
      </c>
      <c r="AA15" s="43">
        <f t="shared" si="5"/>
        <v>0</v>
      </c>
      <c r="AC15" s="42">
        <f t="shared" si="6"/>
        <v>0</v>
      </c>
      <c r="AD15" s="43">
        <f t="shared" si="7"/>
        <v>0</v>
      </c>
      <c r="AG15">
        <f>IF((($O$15&lt;&gt;61)*AND($P$15=61)),$Z$15+$AC$15,0)</f>
        <v>0</v>
      </c>
      <c r="AH15">
        <f>IF(SUM($O$15:$P$15)=62, $Z$15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c r="W16" s="173"/>
      <c r="X16" s="175"/>
      <c r="Y16" s="41" t="s">
        <v>108</v>
      </c>
      <c r="Z16" s="42">
        <f t="shared" si="4"/>
        <v>0</v>
      </c>
      <c r="AA16" s="43">
        <f t="shared" si="5"/>
        <v>0</v>
      </c>
      <c r="AC16" s="42">
        <f t="shared" si="6"/>
        <v>0</v>
      </c>
      <c r="AD16" s="43">
        <f t="shared" si="7"/>
        <v>0</v>
      </c>
      <c r="AG16">
        <f>IF((($O$16&lt;&gt;61)*AND($P$16=61)),$Z$16+$AC$16,0)</f>
        <v>0</v>
      </c>
      <c r="AH16">
        <f>IF(SUM($O$16:$P$16)=62, $Z$16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c r="W17" s="173"/>
      <c r="X17" s="175"/>
      <c r="Y17" s="41" t="s">
        <v>109</v>
      </c>
      <c r="Z17" s="42">
        <f t="shared" si="4"/>
        <v>0</v>
      </c>
      <c r="AA17" s="43">
        <f t="shared" si="5"/>
        <v>0</v>
      </c>
      <c r="AC17" s="42">
        <f t="shared" si="6"/>
        <v>0</v>
      </c>
      <c r="AD17" s="43">
        <f t="shared" si="7"/>
        <v>0</v>
      </c>
      <c r="AG17">
        <f>IF((($O$17&lt;&gt;61)*AND($P$17=61)),$Z$17+$AC$17,0)</f>
        <v>0</v>
      </c>
      <c r="AH17">
        <f>IF(SUM($O$17:$P$17)=62, $Z$17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c r="W18" s="173"/>
      <c r="X18" s="175"/>
      <c r="Y18" s="41" t="s">
        <v>110</v>
      </c>
      <c r="Z18" s="42">
        <f t="shared" si="4"/>
        <v>0</v>
      </c>
      <c r="AA18" s="43">
        <f t="shared" si="5"/>
        <v>0</v>
      </c>
      <c r="AC18" s="42">
        <f t="shared" si="6"/>
        <v>0</v>
      </c>
      <c r="AD18" s="43">
        <f t="shared" si="7"/>
        <v>0</v>
      </c>
      <c r="AG18">
        <f>IF((($O$18&lt;&gt;61)*AND($P$18=61)),$Z$18+$AC$18,0)</f>
        <v>0</v>
      </c>
      <c r="AH18">
        <f>IF(SUM($O$18:$P$18)=62, $Z$18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172"/>
      <c r="W19" s="173"/>
      <c r="X19" s="176"/>
      <c r="Y19" s="41" t="s">
        <v>111</v>
      </c>
      <c r="Z19" s="42">
        <f t="shared" si="4"/>
        <v>0</v>
      </c>
      <c r="AA19" s="43">
        <f t="shared" si="5"/>
        <v>0</v>
      </c>
      <c r="AC19" s="42">
        <f t="shared" si="6"/>
        <v>0</v>
      </c>
      <c r="AD19" s="43">
        <f t="shared" si="7"/>
        <v>0</v>
      </c>
      <c r="AG19">
        <f>IF((($O$19&lt;&gt;61)*AND($P$19=61)),$Z$19+$AC$19,0)</f>
        <v>0</v>
      </c>
      <c r="AH19">
        <f>IF(SUM($O$19:$P$19)=62, $Z$19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4"/>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48"/>
      <c r="U22" s="197"/>
      <c r="V22" s="198"/>
      <c r="W22" s="198"/>
      <c r="X22" s="199"/>
      <c r="AB22" s="49">
        <f>SUM(Z21,AC21)</f>
        <v>0</v>
      </c>
      <c r="AC22" s="5" t="s">
        <v>118</v>
      </c>
    </row>
    <row r="23" spans="1:69" ht="14.25" customHeight="1" x14ac:dyDescent="0.2">
      <c r="A23" s="33"/>
      <c r="B23" s="33"/>
      <c r="C23" s="33"/>
      <c r="D23" s="33"/>
      <c r="E23" s="33"/>
      <c r="F23" s="33"/>
      <c r="G23" s="44"/>
      <c r="H23" s="33"/>
      <c r="I23" s="33"/>
      <c r="J23" s="33"/>
      <c r="K23" s="33"/>
      <c r="L23" s="33"/>
      <c r="M23" s="33"/>
      <c r="N23" s="44"/>
      <c r="O23" s="37"/>
      <c r="P23" s="50"/>
      <c r="Q23" s="51">
        <f>ROUNDDOWN(SUM(A23:G23),0)</f>
        <v>0</v>
      </c>
      <c r="R23" s="52">
        <f>IF(AA23=0.25, 1,IF(AA23=0.5,2,IF(AA23=0.75,3,0)))</f>
        <v>0</v>
      </c>
      <c r="S23" s="51">
        <f>ROUNDDOWN(SUM(H23:N23),0)</f>
        <v>0</v>
      </c>
      <c r="T23" s="40">
        <f>IF(AD23=0.25, 1,IF(AD23=0.5,2,IF(AD23=0.75,3,0)))</f>
        <v>0</v>
      </c>
      <c r="U23" s="197"/>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IF(BQ21&gt;0,64,0)</f>
        <v>0</v>
      </c>
    </row>
    <row r="24" spans="1:69" ht="14.25" customHeight="1" x14ac:dyDescent="0.2">
      <c r="A24" s="33"/>
      <c r="B24" s="33"/>
      <c r="C24" s="33"/>
      <c r="D24" s="33"/>
      <c r="E24" s="33"/>
      <c r="F24" s="33"/>
      <c r="G24" s="44"/>
      <c r="H24" s="33"/>
      <c r="I24" s="33"/>
      <c r="J24" s="33"/>
      <c r="K24" s="33"/>
      <c r="L24" s="33"/>
      <c r="M24" s="33"/>
      <c r="N24" s="44"/>
      <c r="O24" s="37"/>
      <c r="P24" s="50"/>
      <c r="Q24" s="51">
        <f>ROUNDDOWN(SUM(A24:G24),0)</f>
        <v>0</v>
      </c>
      <c r="R24" s="52">
        <f>IF(AA24=0.25, 1,IF(AA24=0.5,2,IF(AA24=0.75,3,0)))</f>
        <v>0</v>
      </c>
      <c r="S24" s="51">
        <f>ROUNDDOWN(SUM(H24:N24),0)</f>
        <v>0</v>
      </c>
      <c r="T24" s="40">
        <f>IF(AD24=0.25, 1,IF(AD24=0.5,2,IF(AD24=0.75,3,0)))</f>
        <v>0</v>
      </c>
      <c r="U24" s="197"/>
      <c r="V24" s="198"/>
      <c r="W24" s="198"/>
      <c r="X24" s="199"/>
      <c r="Y24" s="41" t="s">
        <v>120</v>
      </c>
      <c r="Z24" s="42">
        <f>SUM(A24:G24)</f>
        <v>0</v>
      </c>
      <c r="AA24" s="43">
        <f>Z24-Q24</f>
        <v>0</v>
      </c>
      <c r="AB24" s="42"/>
      <c r="AC24" s="42">
        <f>SUM(H24:N24)</f>
        <v>0</v>
      </c>
      <c r="AD24" s="43">
        <f>AC24-S24</f>
        <v>0</v>
      </c>
    </row>
    <row r="25" spans="1:69" ht="14.25" customHeight="1" x14ac:dyDescent="0.2">
      <c r="A25" s="33" t="s">
        <v>14</v>
      </c>
      <c r="B25" s="33"/>
      <c r="C25" s="33"/>
      <c r="D25" s="33"/>
      <c r="E25" s="33"/>
      <c r="F25" s="33"/>
      <c r="G25" s="44"/>
      <c r="H25" s="33"/>
      <c r="I25" s="33"/>
      <c r="J25" s="33"/>
      <c r="K25" s="33"/>
      <c r="L25" s="33"/>
      <c r="M25" s="33"/>
      <c r="N25" s="44"/>
      <c r="O25" s="37"/>
      <c r="P25" s="50"/>
      <c r="Q25" s="51">
        <f>ROUNDDOWN(SUM(A25:G25),0)</f>
        <v>0</v>
      </c>
      <c r="R25" s="52">
        <f>IF(AA25=0.25, 1,IF(AA25=0.5,2,IF(AA25=0.75,3,0)))</f>
        <v>0</v>
      </c>
      <c r="S25" s="51">
        <f>ROUNDDOWN(SUM(H25:N25),0)</f>
        <v>0</v>
      </c>
      <c r="T25" s="40">
        <f>IF(AD25=0.25, 1,IF(AD25=0.5,2,IF(AD25=0.75,3,0)))</f>
        <v>0</v>
      </c>
      <c r="U25" s="200"/>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187"/>
      <c r="V26" s="188"/>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186"/>
      <c r="U27" s="162"/>
      <c r="V27" s="163"/>
      <c r="W27" s="59">
        <f>AR21</f>
        <v>0</v>
      </c>
      <c r="X27" s="60">
        <f>W27+U27</f>
        <v>0</v>
      </c>
      <c r="Z27" s="42">
        <f>SUM(Z23:Z25)</f>
        <v>0</v>
      </c>
      <c r="AA27" t="s">
        <v>116</v>
      </c>
      <c r="AC27" s="42">
        <f>SUM(AC23:AC25)</f>
        <v>0</v>
      </c>
      <c r="AD27" t="s">
        <v>116</v>
      </c>
      <c r="AF27" s="54">
        <f>IF((($O$9=61)*AND($P$9=61)),O9+P9+Q9,0)</f>
        <v>0</v>
      </c>
      <c r="AG27" s="54">
        <f>IF((($O$9=61)*AND($P$9=61)),$Z$9+$AC$9,0)</f>
        <v>0</v>
      </c>
      <c r="AH27" s="154" t="s">
        <v>128</v>
      </c>
      <c r="AI27" s="154"/>
      <c r="AJ27" s="154"/>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156"/>
      <c r="AF28" s="54">
        <f>IF((($O$10=61)*AND($P$10=61)),O10+P10+Q10,0)</f>
        <v>0</v>
      </c>
      <c r="AG28" s="54">
        <f>IF((($O$10=61)*AND($P$10=61)),$Z$10+$AC$10,0)</f>
        <v>0</v>
      </c>
      <c r="AH28" s="154" t="s">
        <v>136</v>
      </c>
      <c r="AI28" s="154"/>
      <c r="AJ28" s="154"/>
      <c r="AK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v>0</v>
      </c>
      <c r="Q29" s="142"/>
      <c r="R29" s="145">
        <f>IF((BM9&lt;80),$X$20,0)</f>
        <v>0</v>
      </c>
      <c r="S29" s="133"/>
      <c r="T29" s="132">
        <f>SUM(P29:S30)</f>
        <v>0</v>
      </c>
      <c r="U29" s="133"/>
      <c r="V29" s="129">
        <f>AG21+AG39</f>
        <v>0</v>
      </c>
      <c r="W29" s="131">
        <f>T29-V29</f>
        <v>0</v>
      </c>
      <c r="X29" s="15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15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v>0</v>
      </c>
      <c r="Q31" s="142"/>
      <c r="R31" s="145">
        <f>IF((BM9&lt;80),4,0)</f>
        <v>4</v>
      </c>
      <c r="S31" s="133"/>
      <c r="T31" s="132">
        <f>SUM(P31:S32)</f>
        <v>4</v>
      </c>
      <c r="U31" s="133"/>
      <c r="V31" s="129">
        <f>AH21+AR21</f>
        <v>0</v>
      </c>
      <c r="W31" s="131">
        <f>T31-V31</f>
        <v>4</v>
      </c>
      <c r="X31" s="15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15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69" t="s">
        <v>138</v>
      </c>
      <c r="O33" s="170"/>
      <c r="P33" s="109">
        <v>0</v>
      </c>
      <c r="Q33" s="142"/>
      <c r="R33" s="145">
        <f>AF21</f>
        <v>0</v>
      </c>
      <c r="S33" s="133"/>
      <c r="T33" s="132">
        <f>SUM(P33:R33)</f>
        <v>0</v>
      </c>
      <c r="U33" s="155"/>
      <c r="V33" s="66">
        <f>AI21</f>
        <v>0</v>
      </c>
      <c r="W33" s="67">
        <f>T33-V33</f>
        <v>0</v>
      </c>
      <c r="X33" s="15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64" t="s">
        <v>139</v>
      </c>
      <c r="B34" s="171"/>
      <c r="C34" s="171"/>
      <c r="D34" s="171"/>
      <c r="E34" s="171"/>
      <c r="F34" s="171"/>
      <c r="G34" s="69" t="s">
        <v>140</v>
      </c>
      <c r="H34" s="124"/>
      <c r="I34" s="124"/>
      <c r="J34" s="125" t="s">
        <v>141</v>
      </c>
      <c r="K34" s="126"/>
      <c r="L34" s="126"/>
      <c r="M34" s="126"/>
      <c r="N34" s="127" t="s">
        <v>142</v>
      </c>
      <c r="O34" s="128"/>
      <c r="P34" s="109">
        <v>0</v>
      </c>
      <c r="Q34" s="142"/>
      <c r="R34" s="145">
        <f>BP21</f>
        <v>0</v>
      </c>
      <c r="S34" s="133"/>
      <c r="T34" s="132">
        <f>SUM(P34:R34)</f>
        <v>0</v>
      </c>
      <c r="U34" s="155"/>
      <c r="V34" s="66">
        <f>BQ21</f>
        <v>0</v>
      </c>
      <c r="W34" s="67">
        <f>T34-V34</f>
        <v>0</v>
      </c>
      <c r="X34" s="15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37"/>
      <c r="C35" s="137"/>
      <c r="D35" s="137"/>
      <c r="E35" s="137"/>
      <c r="F35" s="137"/>
      <c r="G35" s="137"/>
      <c r="H35" s="137"/>
      <c r="I35" s="137"/>
      <c r="J35" s="137"/>
      <c r="K35" s="137"/>
      <c r="L35" s="137"/>
      <c r="M35" s="137"/>
      <c r="N35" s="122" t="s">
        <v>144</v>
      </c>
      <c r="O35" s="146"/>
      <c r="P35" s="109">
        <v>0</v>
      </c>
      <c r="Q35" s="142"/>
      <c r="R35" s="145">
        <f>AQ21</f>
        <v>0</v>
      </c>
      <c r="S35" s="133"/>
      <c r="T35" s="132">
        <f>SUM(P35:S36)</f>
        <v>0</v>
      </c>
      <c r="U35" s="133"/>
      <c r="V35" s="129">
        <f>AP21</f>
        <v>0</v>
      </c>
      <c r="W35" s="131">
        <f>T35-V35</f>
        <v>0</v>
      </c>
      <c r="X35" s="15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15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v>0</v>
      </c>
      <c r="Q37" s="142"/>
      <c r="R37" s="145">
        <v>0</v>
      </c>
      <c r="S37" s="133"/>
      <c r="T37" s="132">
        <f>SUM(P37:S38)</f>
        <v>0</v>
      </c>
      <c r="U37" s="133"/>
      <c r="V37" s="129">
        <f>AO40</f>
        <v>0</v>
      </c>
      <c r="W37" s="131">
        <f>T37-V37</f>
        <v>0</v>
      </c>
      <c r="X37" s="15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34"/>
      <c r="S38" s="135"/>
      <c r="T38" s="134"/>
      <c r="U38" s="135"/>
      <c r="V38" s="130"/>
      <c r="W38" s="130"/>
      <c r="X38" s="15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v>0</v>
      </c>
      <c r="Q39" s="142"/>
      <c r="R39" s="103"/>
      <c r="S39" s="104"/>
      <c r="T39" s="103"/>
      <c r="U39" s="104"/>
      <c r="V39" s="129">
        <f>AJ21</f>
        <v>0</v>
      </c>
      <c r="W39" s="131">
        <f>P39+V39</f>
        <v>0</v>
      </c>
      <c r="X39" s="15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15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9.75" customHeight="1" x14ac:dyDescent="0.2">
      <c r="A41" s="115" t="s">
        <v>151</v>
      </c>
      <c r="B41" s="114"/>
      <c r="C41" s="114"/>
      <c r="D41" s="114"/>
      <c r="E41" s="114"/>
      <c r="F41" s="114"/>
      <c r="G41" s="114"/>
      <c r="H41" s="114"/>
      <c r="I41" s="114"/>
      <c r="J41" s="114"/>
      <c r="K41" s="114"/>
      <c r="L41" s="114"/>
      <c r="M41" s="114"/>
      <c r="N41" s="116" t="s">
        <v>152</v>
      </c>
      <c r="O41" s="117"/>
      <c r="P41" s="118">
        <v>0</v>
      </c>
      <c r="Q41" s="119"/>
      <c r="R41" s="103"/>
      <c r="S41" s="104"/>
      <c r="T41" s="103"/>
      <c r="U41" s="104"/>
      <c r="V41" s="66">
        <f>AK21</f>
        <v>0</v>
      </c>
      <c r="W41" s="67">
        <f>P41+V41</f>
        <v>0</v>
      </c>
      <c r="X41" s="15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v>0</v>
      </c>
      <c r="Q42" s="119"/>
      <c r="R42" s="105"/>
      <c r="S42" s="106"/>
      <c r="T42" s="105"/>
      <c r="U42" s="106"/>
      <c r="V42" s="66">
        <f>AL21</f>
        <v>0</v>
      </c>
      <c r="W42" s="67">
        <f>P42+V42</f>
        <v>0</v>
      </c>
      <c r="X42" s="15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v>0</v>
      </c>
      <c r="Q43" s="110"/>
      <c r="R43" s="111"/>
      <c r="S43" s="112"/>
      <c r="T43" s="112"/>
      <c r="U43" s="113"/>
      <c r="V43" s="74"/>
      <c r="W43" s="67">
        <f>P43-V43</f>
        <v>0</v>
      </c>
      <c r="X43" s="15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v>0</v>
      </c>
      <c r="Q44" s="110"/>
      <c r="R44" s="101"/>
      <c r="S44" s="114"/>
      <c r="T44" s="114"/>
      <c r="U44" s="102"/>
      <c r="V44" s="75"/>
      <c r="W44" s="67">
        <f>P44-V44</f>
        <v>0</v>
      </c>
      <c r="X44" s="15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t="s">
        <v>164</v>
      </c>
      <c r="B45" s="2"/>
      <c r="C45" s="2"/>
      <c r="D45" s="2"/>
      <c r="E45" s="2"/>
      <c r="F45" s="2"/>
      <c r="G45" s="2"/>
      <c r="H45" s="2"/>
      <c r="I45" s="2"/>
      <c r="J45" s="2"/>
      <c r="K45" s="2"/>
      <c r="L45" s="2"/>
      <c r="M45" s="2"/>
      <c r="N45" s="95" t="s">
        <v>156</v>
      </c>
      <c r="O45" s="96"/>
      <c r="P45" s="99"/>
      <c r="Q45" s="100"/>
      <c r="R45" s="103"/>
      <c r="S45" s="104"/>
      <c r="T45" s="103"/>
      <c r="U45" s="104"/>
      <c r="V45" s="129">
        <f>AO21</f>
        <v>0</v>
      </c>
      <c r="W45" s="159"/>
      <c r="X45" s="15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1"/>
      <c r="Q46" s="102"/>
      <c r="R46" s="105"/>
      <c r="S46" s="106"/>
      <c r="T46" s="105"/>
      <c r="U46" s="106"/>
      <c r="V46" s="130"/>
      <c r="W46" s="160"/>
      <c r="X46" s="15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1"/>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yyP7mof/i/7AP+bnUKO6C3fbuVwpOiA1EQiw1eGXTCmS7r94tUdmg1r5PdZUi1AKkyXJTDOFxuQZb8rWhMKxCg==" saltValue="5EsRFMCRoxqmFL6l7U0epg==" spinCount="100000" sheet="1" objects="1" scenarios="1"/>
  <mergeCells count="137">
    <mergeCell ref="A1:B1"/>
    <mergeCell ref="C1:L1"/>
    <mergeCell ref="V1:W1"/>
    <mergeCell ref="A2:B2"/>
    <mergeCell ref="C2:L2"/>
    <mergeCell ref="A3:B3"/>
    <mergeCell ref="I3:J3"/>
    <mergeCell ref="K3:M3"/>
    <mergeCell ref="O3:P3"/>
    <mergeCell ref="R3:S3"/>
    <mergeCell ref="T3:U3"/>
    <mergeCell ref="C3:F3"/>
    <mergeCell ref="W3:X3"/>
    <mergeCell ref="T4:U4"/>
    <mergeCell ref="W4:X4"/>
    <mergeCell ref="V5:W5"/>
    <mergeCell ref="T5:U5"/>
    <mergeCell ref="BL6:BN6"/>
    <mergeCell ref="V7:W7"/>
    <mergeCell ref="V6:W6"/>
    <mergeCell ref="BE7:BK7"/>
    <mergeCell ref="A4:B4"/>
    <mergeCell ref="C4:F4"/>
    <mergeCell ref="I4:J4"/>
    <mergeCell ref="K4:M4"/>
    <mergeCell ref="O4:P4"/>
    <mergeCell ref="R4:S4"/>
    <mergeCell ref="A6:G6"/>
    <mergeCell ref="AX7:BD7"/>
    <mergeCell ref="Y8:AA8"/>
    <mergeCell ref="AC8:AE8"/>
    <mergeCell ref="V8:W8"/>
    <mergeCell ref="A20:N20"/>
    <mergeCell ref="O20:Q20"/>
    <mergeCell ref="R20:S20"/>
    <mergeCell ref="T20:W20"/>
    <mergeCell ref="V9:W9"/>
    <mergeCell ref="V11:W11"/>
    <mergeCell ref="V13:W13"/>
    <mergeCell ref="V14:W14"/>
    <mergeCell ref="V15:W15"/>
    <mergeCell ref="V10:W10"/>
    <mergeCell ref="A33:M33"/>
    <mergeCell ref="N33:O33"/>
    <mergeCell ref="A34:F34"/>
    <mergeCell ref="V12:W12"/>
    <mergeCell ref="X5:X19"/>
    <mergeCell ref="A22:N22"/>
    <mergeCell ref="O22:S22"/>
    <mergeCell ref="A26:N26"/>
    <mergeCell ref="O26:S26"/>
    <mergeCell ref="T26:T27"/>
    <mergeCell ref="U26:V26"/>
    <mergeCell ref="O27:P27"/>
    <mergeCell ref="Q27:R27"/>
    <mergeCell ref="V16:W16"/>
    <mergeCell ref="V17:W17"/>
    <mergeCell ref="V18:W18"/>
    <mergeCell ref="O21:P21"/>
    <mergeCell ref="R21:S21"/>
    <mergeCell ref="U21:X25"/>
    <mergeCell ref="V19:W19"/>
    <mergeCell ref="H6:N6"/>
    <mergeCell ref="A5:N5"/>
    <mergeCell ref="O5:Q5"/>
    <mergeCell ref="R5:S5"/>
    <mergeCell ref="O29:O30"/>
    <mergeCell ref="W29:W30"/>
    <mergeCell ref="O31:O32"/>
    <mergeCell ref="R31:S32"/>
    <mergeCell ref="V31:V32"/>
    <mergeCell ref="W31:W32"/>
    <mergeCell ref="P31:Q32"/>
    <mergeCell ref="T31:U32"/>
    <mergeCell ref="U27:V27"/>
    <mergeCell ref="A28:O28"/>
    <mergeCell ref="P28:Q28"/>
    <mergeCell ref="R28:S28"/>
    <mergeCell ref="T28:U28"/>
    <mergeCell ref="AH27:AJ27"/>
    <mergeCell ref="T29:U30"/>
    <mergeCell ref="V29:V30"/>
    <mergeCell ref="T33:U33"/>
    <mergeCell ref="P34:Q34"/>
    <mergeCell ref="R34:S34"/>
    <mergeCell ref="T34:U34"/>
    <mergeCell ref="P33:Q33"/>
    <mergeCell ref="P29:Q30"/>
    <mergeCell ref="R29:S30"/>
    <mergeCell ref="AH28:AJ28"/>
    <mergeCell ref="X28:X46"/>
    <mergeCell ref="R33:S33"/>
    <mergeCell ref="V39:V40"/>
    <mergeCell ref="W45:W46"/>
    <mergeCell ref="V45:V46"/>
    <mergeCell ref="H34:I34"/>
    <mergeCell ref="J34:M34"/>
    <mergeCell ref="N34:O34"/>
    <mergeCell ref="V37:V38"/>
    <mergeCell ref="W37:W38"/>
    <mergeCell ref="T35:U36"/>
    <mergeCell ref="V35:V36"/>
    <mergeCell ref="W35:W36"/>
    <mergeCell ref="A36:M36"/>
    <mergeCell ref="A35:M35"/>
    <mergeCell ref="N37:O38"/>
    <mergeCell ref="P37:Q38"/>
    <mergeCell ref="R37:S38"/>
    <mergeCell ref="T37:U38"/>
    <mergeCell ref="N35:O36"/>
    <mergeCell ref="P35:Q36"/>
    <mergeCell ref="R35:S36"/>
    <mergeCell ref="A38:G39"/>
    <mergeCell ref="H38:M39"/>
    <mergeCell ref="N39:O40"/>
    <mergeCell ref="P39:Q40"/>
    <mergeCell ref="R39:S40"/>
    <mergeCell ref="W39:W40"/>
    <mergeCell ref="A40:M40"/>
    <mergeCell ref="A41:M41"/>
    <mergeCell ref="N41:O41"/>
    <mergeCell ref="P41:Q41"/>
    <mergeCell ref="R41:S42"/>
    <mergeCell ref="T41:U42"/>
    <mergeCell ref="A42:M44"/>
    <mergeCell ref="N42:O42"/>
    <mergeCell ref="P42:Q42"/>
    <mergeCell ref="T39:U40"/>
    <mergeCell ref="N45:O46"/>
    <mergeCell ref="P45:Q46"/>
    <mergeCell ref="R45:S46"/>
    <mergeCell ref="T45:U46"/>
    <mergeCell ref="N43:O43"/>
    <mergeCell ref="P43:Q43"/>
    <mergeCell ref="R43:U44"/>
    <mergeCell ref="N44:O44"/>
    <mergeCell ref="P44:Q44"/>
  </mergeCells>
  <phoneticPr fontId="15" type="noConversion"/>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0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61/66)_x000a_Overtime(21)_x000a_Comp Used(64)_x000a_Travel Comp Used(Pref = 78 Trans = 64)_x000a_ML Reg(65)     ML Emer(68)_x000a_Govt Vehicle(17)" sqref="P9:P19" xr:uid="{00000000-0002-0000-0000-000001000000}">
      <formula1>64</formula1>
    </dataValidation>
    <dataValidation allowBlank="1" showInputMessage="1" showErrorMessage="1" promptTitle="No Entry Allowed" prompt="Must enter Leave Category above REMARKS!" sqref="R29:S32" xr:uid="{00000000-0002-0000-00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Q101"/>
  <sheetViews>
    <sheetView workbookViewId="0">
      <selection activeCell="P31" sqref="P31:Q32"/>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'PP01'!C2</f>
        <v>0</v>
      </c>
      <c r="D2" s="264"/>
      <c r="E2" s="264"/>
      <c r="F2" s="264"/>
      <c r="G2" s="264"/>
      <c r="H2" s="264"/>
      <c r="I2" s="264"/>
      <c r="J2" s="264"/>
      <c r="K2" s="264"/>
      <c r="L2" s="265"/>
      <c r="M2" s="6">
        <f>'PP01'!M2 + 1</f>
        <v>2</v>
      </c>
      <c r="N2" s="7">
        <f>'PP01'!N2</f>
        <v>0</v>
      </c>
      <c r="O2" s="8">
        <f>'PP01'!O2</f>
        <v>0</v>
      </c>
      <c r="P2" s="7">
        <f>'PP01'!P2</f>
        <v>0</v>
      </c>
      <c r="Q2" s="7">
        <f>'PP01'!Q2</f>
        <v>0</v>
      </c>
      <c r="R2" s="7">
        <f>'PP01'!R2</f>
        <v>0</v>
      </c>
      <c r="S2" s="9">
        <f>'PP01'!S2</f>
        <v>1</v>
      </c>
      <c r="T2" s="10"/>
      <c r="U2" s="10"/>
      <c r="V2" s="11"/>
      <c r="W2" s="12"/>
      <c r="X2" s="13">
        <f>'PP01'!X2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'PP01'!C4</f>
        <v>0</v>
      </c>
      <c r="D4" s="261"/>
      <c r="E4" s="261"/>
      <c r="F4" s="262"/>
      <c r="G4" s="77" t="str">
        <f>'PP01'!G4</f>
        <v>25</v>
      </c>
      <c r="H4" s="7"/>
      <c r="I4" s="224"/>
      <c r="J4" s="225"/>
      <c r="K4" s="226"/>
      <c r="L4" s="224"/>
      <c r="M4" s="225"/>
      <c r="N4" s="7"/>
      <c r="O4" s="213"/>
      <c r="P4" s="214"/>
      <c r="Q4" s="7"/>
      <c r="R4" s="213"/>
      <c r="S4" s="214"/>
      <c r="T4" s="213"/>
      <c r="U4" s="214"/>
      <c r="V4" s="7"/>
      <c r="W4" s="213">
        <f>'PP01'!W4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'PP01'!A6 + 14</f>
        <v>45683</v>
      </c>
      <c r="B6" s="204"/>
      <c r="C6" s="204"/>
      <c r="D6" s="204"/>
      <c r="E6" s="204"/>
      <c r="F6" s="204"/>
      <c r="G6" s="205"/>
      <c r="H6" s="203">
        <f>A6 + 13</f>
        <v>45696</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'PP01'!BN9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'PP01'!V9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'PP01'!V10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'PP01'!V11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'PP01'!V12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'PP01'!V13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'PP01'!V14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'PP01'!V15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'PP01'!V16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'PP01'!V17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'PP01'!V18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'PP01'!V19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'PP01'!X20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'PP01'!X27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'PP01'!W29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'PP01'!W31</f>
        <v>4</v>
      </c>
      <c r="Q31" s="142"/>
      <c r="R31" s="145">
        <f>IF((BM9&lt;80),4,0)</f>
        <v>4</v>
      </c>
      <c r="S31" s="133"/>
      <c r="T31" s="132">
        <f>SUM(P31:S32)</f>
        <v>8</v>
      </c>
      <c r="U31" s="133"/>
      <c r="V31" s="129">
        <f>AH21+AR21</f>
        <v>0</v>
      </c>
      <c r="W31" s="131">
        <f>T31-V31</f>
        <v>8</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'PP01'!W33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'PP01'!W34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IF(('PP01'!W35 &gt;24),24,'PP01'!W35)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'PP01'!W37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'PP01'!W39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'PP01'!W41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'PP01'!W42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'PP01'!W43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'PP01'!W44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AtAC11UprJQNGofR3AFnq2EPusLRq9veq6W0C8/CH1kO2z8ZAvoq1WOWGuYqJz/puPiACdq6KSEnf45NHVAAvA==" saltValue="URcAbXF5ipS7ZcgSv+SfQg==" spinCount="100000" sheet="1" objects="1" scenarios="1"/>
  <mergeCells count="137">
    <mergeCell ref="A1:B1"/>
    <mergeCell ref="C1:L1"/>
    <mergeCell ref="V1:W1"/>
    <mergeCell ref="A2:B2"/>
    <mergeCell ref="C2:L2"/>
    <mergeCell ref="A3:B3"/>
    <mergeCell ref="C3:F3"/>
    <mergeCell ref="I3:J3"/>
    <mergeCell ref="K3:M3"/>
    <mergeCell ref="O3:P3"/>
    <mergeCell ref="A6:G6"/>
    <mergeCell ref="H6:N6"/>
    <mergeCell ref="A5:N5"/>
    <mergeCell ref="O5:Q5"/>
    <mergeCell ref="R5:S5"/>
    <mergeCell ref="T5:U5"/>
    <mergeCell ref="V6:W6"/>
    <mergeCell ref="R3:S3"/>
    <mergeCell ref="T3:U3"/>
    <mergeCell ref="W3:X3"/>
    <mergeCell ref="A4:B4"/>
    <mergeCell ref="C4:F4"/>
    <mergeCell ref="I4:J4"/>
    <mergeCell ref="K4:M4"/>
    <mergeCell ref="O4:P4"/>
    <mergeCell ref="R4:S4"/>
    <mergeCell ref="T4:U4"/>
    <mergeCell ref="V7:W7"/>
    <mergeCell ref="BL6:BN6"/>
    <mergeCell ref="AX7:BD7"/>
    <mergeCell ref="BE7:BK7"/>
    <mergeCell ref="Y8:AA8"/>
    <mergeCell ref="AC8:AE8"/>
    <mergeCell ref="V8:W8"/>
    <mergeCell ref="W4:X4"/>
    <mergeCell ref="V5:W5"/>
    <mergeCell ref="X5:X19"/>
    <mergeCell ref="V15:W15"/>
    <mergeCell ref="V16:W16"/>
    <mergeCell ref="V17:W17"/>
    <mergeCell ref="V18:W18"/>
    <mergeCell ref="V19:W19"/>
    <mergeCell ref="V9:W9"/>
    <mergeCell ref="V10:W10"/>
    <mergeCell ref="V11:W11"/>
    <mergeCell ref="V12:W12"/>
    <mergeCell ref="V13:W13"/>
    <mergeCell ref="V14:W14"/>
    <mergeCell ref="A26:N26"/>
    <mergeCell ref="O26:S26"/>
    <mergeCell ref="T26:T27"/>
    <mergeCell ref="U26:V26"/>
    <mergeCell ref="O27:P27"/>
    <mergeCell ref="Q27:R27"/>
    <mergeCell ref="U27:V27"/>
    <mergeCell ref="A20:N20"/>
    <mergeCell ref="O20:Q20"/>
    <mergeCell ref="R20:S20"/>
    <mergeCell ref="T20:W20"/>
    <mergeCell ref="O21:P21"/>
    <mergeCell ref="R21:S21"/>
    <mergeCell ref="U21:X25"/>
    <mergeCell ref="A22:N22"/>
    <mergeCell ref="O22:S22"/>
    <mergeCell ref="AI27:AJ27"/>
    <mergeCell ref="A28:O28"/>
    <mergeCell ref="P28:Q28"/>
    <mergeCell ref="R28:S28"/>
    <mergeCell ref="T28:U28"/>
    <mergeCell ref="X28:X46"/>
    <mergeCell ref="AI28:AJ28"/>
    <mergeCell ref="O29:O30"/>
    <mergeCell ref="P29:Q30"/>
    <mergeCell ref="R29:S30"/>
    <mergeCell ref="T29:U30"/>
    <mergeCell ref="V29:V30"/>
    <mergeCell ref="T33:U33"/>
    <mergeCell ref="P34:Q34"/>
    <mergeCell ref="R34:S34"/>
    <mergeCell ref="T34:U34"/>
    <mergeCell ref="P33:Q33"/>
    <mergeCell ref="W29:W30"/>
    <mergeCell ref="O31:O32"/>
    <mergeCell ref="P31:Q32"/>
    <mergeCell ref="R31:S32"/>
    <mergeCell ref="T31:U32"/>
    <mergeCell ref="V31:V32"/>
    <mergeCell ref="W31:W32"/>
    <mergeCell ref="T35:U36"/>
    <mergeCell ref="V35:V36"/>
    <mergeCell ref="W35:W36"/>
    <mergeCell ref="A36:M36"/>
    <mergeCell ref="A35:M35"/>
    <mergeCell ref="N35:O36"/>
    <mergeCell ref="P35:Q36"/>
    <mergeCell ref="R35:S36"/>
    <mergeCell ref="A33:M33"/>
    <mergeCell ref="N33:O33"/>
    <mergeCell ref="A34:F34"/>
    <mergeCell ref="H34:I34"/>
    <mergeCell ref="J34:M34"/>
    <mergeCell ref="N34:O34"/>
    <mergeCell ref="R33:S33"/>
    <mergeCell ref="V39:V40"/>
    <mergeCell ref="W39:W40"/>
    <mergeCell ref="A40:M40"/>
    <mergeCell ref="A41:M41"/>
    <mergeCell ref="N41:O41"/>
    <mergeCell ref="P41:Q41"/>
    <mergeCell ref="R41:S42"/>
    <mergeCell ref="T41:U42"/>
    <mergeCell ref="A42:M44"/>
    <mergeCell ref="N42:O42"/>
    <mergeCell ref="A38:G39"/>
    <mergeCell ref="H38:M39"/>
    <mergeCell ref="N39:O40"/>
    <mergeCell ref="P39:Q40"/>
    <mergeCell ref="R39:S40"/>
    <mergeCell ref="T39:U40"/>
    <mergeCell ref="N37:O38"/>
    <mergeCell ref="P37:Q38"/>
    <mergeCell ref="R37:S38"/>
    <mergeCell ref="T37:U38"/>
    <mergeCell ref="V37:V38"/>
    <mergeCell ref="W37:W38"/>
    <mergeCell ref="V45:V46"/>
    <mergeCell ref="W45:W46"/>
    <mergeCell ref="N45:O46"/>
    <mergeCell ref="P45:Q46"/>
    <mergeCell ref="R45:S46"/>
    <mergeCell ref="T45:U46"/>
    <mergeCell ref="P42:Q42"/>
    <mergeCell ref="N43:O43"/>
    <mergeCell ref="P43:Q43"/>
    <mergeCell ref="R43:U44"/>
    <mergeCell ref="N44:O44"/>
    <mergeCell ref="P44:Q44"/>
  </mergeCells>
  <phoneticPr fontId="15" type="noConversion"/>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1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100-000001000000}">
      <formula1>64</formula1>
    </dataValidation>
    <dataValidation allowBlank="1" showInputMessage="1" showErrorMessage="1" promptTitle="No Entry Allowed" prompt="Must enter Leave Category above REMARKS!" sqref="R29:S32" xr:uid="{00000000-0002-0000-01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101"/>
  <sheetViews>
    <sheetView workbookViewId="0">
      <selection activeCell="O2" sqref="O2"/>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'PP02'!C2</f>
        <v>0</v>
      </c>
      <c r="D2" s="264"/>
      <c r="E2" s="264"/>
      <c r="F2" s="264"/>
      <c r="G2" s="264"/>
      <c r="H2" s="264"/>
      <c r="I2" s="264"/>
      <c r="J2" s="264"/>
      <c r="K2" s="264"/>
      <c r="L2" s="265"/>
      <c r="M2" s="6">
        <f>'PP02'!M2 + 1</f>
        <v>3</v>
      </c>
      <c r="N2" s="7">
        <f>'PP02'!N2</f>
        <v>0</v>
      </c>
      <c r="O2" s="8">
        <f>'PP02'!O2</f>
        <v>0</v>
      </c>
      <c r="P2" s="7">
        <f>'PP02'!P2</f>
        <v>0</v>
      </c>
      <c r="Q2" s="7">
        <f>'PP02'!Q2</f>
        <v>0</v>
      </c>
      <c r="R2" s="7">
        <f>'PP02'!R2</f>
        <v>0</v>
      </c>
      <c r="S2" s="9">
        <f>'PP02'!S2</f>
        <v>1</v>
      </c>
      <c r="T2" s="10"/>
      <c r="U2" s="10"/>
      <c r="V2" s="11"/>
      <c r="W2" s="12"/>
      <c r="X2" s="13">
        <f>'PP02'!X2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'PP02'!C4</f>
        <v>0</v>
      </c>
      <c r="D4" s="261"/>
      <c r="E4" s="261"/>
      <c r="F4" s="262"/>
      <c r="G4" s="77" t="str">
        <f>'PP02'!G4</f>
        <v>25</v>
      </c>
      <c r="H4" s="7"/>
      <c r="I4" s="224"/>
      <c r="J4" s="225"/>
      <c r="K4" s="226"/>
      <c r="L4" s="224"/>
      <c r="M4" s="225"/>
      <c r="N4" s="7"/>
      <c r="O4" s="213"/>
      <c r="P4" s="214"/>
      <c r="Q4" s="7"/>
      <c r="R4" s="213"/>
      <c r="S4" s="214"/>
      <c r="T4" s="213"/>
      <c r="U4" s="214"/>
      <c r="V4" s="7"/>
      <c r="W4" s="213">
        <f>'PP02'!W4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'PP02'!A6 + 14</f>
        <v>45697</v>
      </c>
      <c r="B6" s="204"/>
      <c r="C6" s="204"/>
      <c r="D6" s="204"/>
      <c r="E6" s="204"/>
      <c r="F6" s="204"/>
      <c r="G6" s="205"/>
      <c r="H6" s="203">
        <f>A6 + 13</f>
        <v>45710</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'PP02'!BN9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'PP02'!V9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'PP02'!V10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'PP02'!V11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'PP02'!V12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'PP02'!V13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'PP02'!V14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'PP02'!V15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'PP02'!V16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'PP02'!V17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'PP02'!V18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'PP02'!V19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'PP02'!X20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'PP02'!X27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'PP02'!W29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'PP02'!W31</f>
        <v>8</v>
      </c>
      <c r="Q31" s="142"/>
      <c r="R31" s="145">
        <f>IF((BM9&lt;80),4,0)</f>
        <v>4</v>
      </c>
      <c r="S31" s="133"/>
      <c r="T31" s="132">
        <f>SUM(P31:S32)</f>
        <v>12</v>
      </c>
      <c r="U31" s="133"/>
      <c r="V31" s="129">
        <f>AH21+AR21</f>
        <v>0</v>
      </c>
      <c r="W31" s="131">
        <f>T31-V31</f>
        <v>12</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'PP02'!W33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'PP02'!W34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IF(('PP02'!W35 &gt;24),24,'PP02'!W35)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'PP02'!W37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'PP02'!W39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'PP02'!W41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'PP02'!W42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'PP02'!W43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'PP02'!W44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'PP02'!A45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HUeFxRcIyzF0yZ+Y72ob6pOFURF4AIoEr/GiRFmSqSjdRDSsxil5sh0eeuz2MT6sjsTpx+7gWf182JGIMKbNRg==" saltValue="y9mxa23D0Y0haikh599Kpg==" spinCount="100000"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02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2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2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Q101"/>
  <sheetViews>
    <sheetView workbookViewId="0">
      <selection activeCell="C2" sqref="C2:L2"/>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'PP03'!C2</f>
        <v>0</v>
      </c>
      <c r="D2" s="264"/>
      <c r="E2" s="264"/>
      <c r="F2" s="264"/>
      <c r="G2" s="264"/>
      <c r="H2" s="264"/>
      <c r="I2" s="264"/>
      <c r="J2" s="264"/>
      <c r="K2" s="264"/>
      <c r="L2" s="265"/>
      <c r="M2" s="6">
        <f>'PP03'!M2 + 1</f>
        <v>4</v>
      </c>
      <c r="N2" s="7">
        <f>'PP03'!N2</f>
        <v>0</v>
      </c>
      <c r="O2" s="8">
        <f>'PP03'!O2</f>
        <v>0</v>
      </c>
      <c r="P2" s="7">
        <f>'PP03'!P2</f>
        <v>0</v>
      </c>
      <c r="Q2" s="7">
        <f>'PP03'!Q2</f>
        <v>0</v>
      </c>
      <c r="R2" s="7">
        <f>'PP03'!R2</f>
        <v>0</v>
      </c>
      <c r="S2" s="9">
        <f>'PP03'!S2</f>
        <v>1</v>
      </c>
      <c r="T2" s="10"/>
      <c r="U2" s="10"/>
      <c r="V2" s="11"/>
      <c r="W2" s="12"/>
      <c r="X2" s="13">
        <f>'PP03'!X2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'PP03'!C4</f>
        <v>0</v>
      </c>
      <c r="D4" s="261"/>
      <c r="E4" s="261"/>
      <c r="F4" s="262"/>
      <c r="G4" s="77" t="str">
        <f>'PP03'!G4</f>
        <v>25</v>
      </c>
      <c r="H4" s="7"/>
      <c r="I4" s="224"/>
      <c r="J4" s="225"/>
      <c r="K4" s="226"/>
      <c r="L4" s="224"/>
      <c r="M4" s="225"/>
      <c r="N4" s="7"/>
      <c r="O4" s="213"/>
      <c r="P4" s="214"/>
      <c r="Q4" s="7"/>
      <c r="R4" s="213"/>
      <c r="S4" s="214"/>
      <c r="T4" s="213"/>
      <c r="U4" s="214"/>
      <c r="V4" s="7"/>
      <c r="W4" s="213">
        <f>'PP03'!W4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'PP03'!A6 + 14</f>
        <v>45711</v>
      </c>
      <c r="B6" s="204"/>
      <c r="C6" s="204"/>
      <c r="D6" s="204"/>
      <c r="E6" s="204"/>
      <c r="F6" s="204"/>
      <c r="G6" s="205"/>
      <c r="H6" s="203">
        <f>A6 + 13</f>
        <v>45724</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'PP03'!BN9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'PP03'!V9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'PP03'!V10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'PP03'!V11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'PP03'!V12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'PP03'!V13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'PP03'!V14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'PP03'!V15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'PP03'!V16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'PP03'!V17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'PP03'!V18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'PP03'!V19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'PP03'!X20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'PP03'!X27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'PP03'!W29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'PP03'!W31</f>
        <v>12</v>
      </c>
      <c r="Q31" s="142"/>
      <c r="R31" s="145">
        <f>IF((BM9&lt;80),4,0)</f>
        <v>4</v>
      </c>
      <c r="S31" s="133"/>
      <c r="T31" s="132">
        <f>SUM(P31:S32)</f>
        <v>16</v>
      </c>
      <c r="U31" s="133"/>
      <c r="V31" s="129">
        <f>AH21+AR21</f>
        <v>0</v>
      </c>
      <c r="W31" s="131">
        <f>T31-V31</f>
        <v>16</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'PP03'!W33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'PP03'!W34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IF(('PP03'!W35 &gt;24),24,'PP03'!W35)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'PP03'!W37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'PP03'!W39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'PP03'!W41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'PP03'!W42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'PP03'!W43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'PP03'!W44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'PP03'!A45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oIeMOVdE7nmSu4973Zk4vXTEe61Vp8rsSMPkCGfE87GZ61DHv41r4msNL2TGyPb6WBDpUuGV+gpJ7VZlEfFdhQ==" saltValue="NVPsaUMsbto2IKmXP+tNVQ==" spinCount="100000"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3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300-000001000000}">
      <formula1>64</formula1>
    </dataValidation>
    <dataValidation allowBlank="1" showInputMessage="1" showErrorMessage="1" promptTitle="No Entry Allowed" prompt="Must enter Leave Category above REMARKS!" sqref="R29:S32" xr:uid="{00000000-0002-0000-03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Q101"/>
  <sheetViews>
    <sheetView workbookViewId="0">
      <selection activeCell="C2" sqref="C2:L2"/>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'PP04'!C2</f>
        <v>0</v>
      </c>
      <c r="D2" s="264"/>
      <c r="E2" s="264"/>
      <c r="F2" s="264"/>
      <c r="G2" s="264"/>
      <c r="H2" s="264"/>
      <c r="I2" s="264"/>
      <c r="J2" s="264"/>
      <c r="K2" s="264"/>
      <c r="L2" s="265"/>
      <c r="M2" s="6">
        <f>'PP04'!M2 + 1</f>
        <v>5</v>
      </c>
      <c r="N2" s="7">
        <f>'PP04'!N2</f>
        <v>0</v>
      </c>
      <c r="O2" s="8">
        <f>'PP04'!O2</f>
        <v>0</v>
      </c>
      <c r="P2" s="7">
        <f>'PP04'!P2</f>
        <v>0</v>
      </c>
      <c r="Q2" s="7">
        <f>'PP04'!Q2</f>
        <v>0</v>
      </c>
      <c r="R2" s="7">
        <f>'PP04'!R2</f>
        <v>0</v>
      </c>
      <c r="S2" s="9">
        <f>'PP04'!S2</f>
        <v>1</v>
      </c>
      <c r="T2" s="10"/>
      <c r="U2" s="10"/>
      <c r="V2" s="11"/>
      <c r="W2" s="12"/>
      <c r="X2" s="13">
        <f>'PP04'!X2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'PP04'!C4</f>
        <v>0</v>
      </c>
      <c r="D4" s="261"/>
      <c r="E4" s="261"/>
      <c r="F4" s="262"/>
      <c r="G4" s="77" t="str">
        <f>'PP04'!G4</f>
        <v>25</v>
      </c>
      <c r="H4" s="7"/>
      <c r="I4" s="224"/>
      <c r="J4" s="225"/>
      <c r="K4" s="226"/>
      <c r="L4" s="224"/>
      <c r="M4" s="225"/>
      <c r="N4" s="7"/>
      <c r="O4" s="213"/>
      <c r="P4" s="214"/>
      <c r="Q4" s="7"/>
      <c r="R4" s="213"/>
      <c r="S4" s="214"/>
      <c r="T4" s="213"/>
      <c r="U4" s="214"/>
      <c r="V4" s="7"/>
      <c r="W4" s="213">
        <f>'PP04'!W4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'PP04'!A6 + 14</f>
        <v>45725</v>
      </c>
      <c r="B6" s="204"/>
      <c r="C6" s="204"/>
      <c r="D6" s="204"/>
      <c r="E6" s="204"/>
      <c r="F6" s="204"/>
      <c r="G6" s="205"/>
      <c r="H6" s="203">
        <f>A6 + 13</f>
        <v>45738</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'PP04'!BN9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'PP04'!V9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'PP04'!V10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'PP04'!V11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'PP04'!V12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'PP04'!V13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'PP04'!V14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'PP04'!V15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'PP04'!V16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'PP04'!V17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'PP04'!V18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'PP04'!V19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'PP04'!X20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'PP04'!X27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'PP04'!W29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'PP04'!W31</f>
        <v>16</v>
      </c>
      <c r="Q31" s="142"/>
      <c r="R31" s="145">
        <f>IF((BM9&lt;80),4,0)</f>
        <v>4</v>
      </c>
      <c r="S31" s="133"/>
      <c r="T31" s="132">
        <f>SUM(P31:S32)</f>
        <v>20</v>
      </c>
      <c r="U31" s="133"/>
      <c r="V31" s="129">
        <f>AH21+AR21</f>
        <v>0</v>
      </c>
      <c r="W31" s="131">
        <f>T31-V31</f>
        <v>20</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'PP04'!W33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'PP04'!W34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IF(('PP04'!W35 &gt;24),24,'PP04'!W35)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'PP04'!W37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'PP04'!W39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'PP04'!W41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'PP04'!W42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'PP04'!W43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'PP04'!W44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'PP04'!A45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04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4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4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101"/>
  <sheetViews>
    <sheetView workbookViewId="0">
      <selection activeCell="G12" sqref="G12"/>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'PP05'!C2</f>
        <v>0</v>
      </c>
      <c r="D2" s="264"/>
      <c r="E2" s="264"/>
      <c r="F2" s="264"/>
      <c r="G2" s="264"/>
      <c r="H2" s="264"/>
      <c r="I2" s="264"/>
      <c r="J2" s="264"/>
      <c r="K2" s="264"/>
      <c r="L2" s="265"/>
      <c r="M2" s="6">
        <f>'PP05'!M2 + 1</f>
        <v>6</v>
      </c>
      <c r="N2" s="7">
        <f>'PP05'!N2</f>
        <v>0</v>
      </c>
      <c r="O2" s="8">
        <f>'PP05'!O2</f>
        <v>0</v>
      </c>
      <c r="P2" s="7">
        <f>'PP05'!P2</f>
        <v>0</v>
      </c>
      <c r="Q2" s="7">
        <f>'PP05'!Q2</f>
        <v>0</v>
      </c>
      <c r="R2" s="7">
        <f>'PP05'!R2</f>
        <v>0</v>
      </c>
      <c r="S2" s="9">
        <f>'PP05'!S2</f>
        <v>1</v>
      </c>
      <c r="T2" s="10"/>
      <c r="U2" s="10"/>
      <c r="V2" s="11"/>
      <c r="W2" s="12"/>
      <c r="X2" s="13">
        <f>'PP05'!X2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'PP05'!C4</f>
        <v>0</v>
      </c>
      <c r="D4" s="261"/>
      <c r="E4" s="261"/>
      <c r="F4" s="262"/>
      <c r="G4" s="77" t="str">
        <f>'PP05'!G4</f>
        <v>25</v>
      </c>
      <c r="H4" s="7"/>
      <c r="I4" s="224"/>
      <c r="J4" s="225"/>
      <c r="K4" s="226"/>
      <c r="L4" s="224"/>
      <c r="M4" s="225"/>
      <c r="N4" s="7"/>
      <c r="O4" s="213"/>
      <c r="P4" s="214"/>
      <c r="Q4" s="7"/>
      <c r="R4" s="213"/>
      <c r="S4" s="214"/>
      <c r="T4" s="213"/>
      <c r="U4" s="214"/>
      <c r="V4" s="7"/>
      <c r="W4" s="213">
        <f>'PP05'!W4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'PP05'!A6 + 14</f>
        <v>45739</v>
      </c>
      <c r="B6" s="204"/>
      <c r="C6" s="204"/>
      <c r="D6" s="204"/>
      <c r="E6" s="204"/>
      <c r="F6" s="204"/>
      <c r="G6" s="205"/>
      <c r="H6" s="203">
        <f>A6 + 13</f>
        <v>45752</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'PP05'!BN9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'PP05'!V9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'PP05'!V10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'PP05'!V11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'PP05'!V12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'PP05'!V13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'PP05'!V14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'PP05'!V15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'PP05'!V16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'PP05'!V17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'PP05'!V18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'PP05'!V19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'PP05'!X20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'PP05'!X27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'PP05'!W29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'PP05'!W31</f>
        <v>20</v>
      </c>
      <c r="Q31" s="142"/>
      <c r="R31" s="145">
        <f>IF((BM9&lt;80),4,0)</f>
        <v>4</v>
      </c>
      <c r="S31" s="133"/>
      <c r="T31" s="132">
        <f>SUM(P31:S32)</f>
        <v>24</v>
      </c>
      <c r="U31" s="133"/>
      <c r="V31" s="129">
        <f>AH21+AR21</f>
        <v>0</v>
      </c>
      <c r="W31" s="131">
        <f>T31-V31</f>
        <v>24</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'PP05'!W33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'PP05'!W34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IF(('PP05'!W35 &gt;24),24,'PP05'!W35)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'PP05'!W37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'PP05'!W39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'PP05'!W41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'PP05'!W42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'PP05'!W43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'PP05'!W44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'PP05'!A45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5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500-000001000000}">
      <formula1>64</formula1>
    </dataValidation>
    <dataValidation allowBlank="1" showInputMessage="1" showErrorMessage="1" promptTitle="No Entry Allowed" prompt="Must enter Leave Category above REMARKS!" sqref="R29:S32" xr:uid="{00000000-0002-0000-05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'PP06'!C2</f>
        <v>0</v>
      </c>
      <c r="D2" s="264"/>
      <c r="E2" s="264"/>
      <c r="F2" s="264"/>
      <c r="G2" s="264"/>
      <c r="H2" s="264"/>
      <c r="I2" s="264"/>
      <c r="J2" s="264"/>
      <c r="K2" s="264"/>
      <c r="L2" s="265"/>
      <c r="M2" s="6">
        <f>'PP06'!M2 + 1</f>
        <v>7</v>
      </c>
      <c r="N2" s="7">
        <f>'PP06'!N2</f>
        <v>0</v>
      </c>
      <c r="O2" s="8">
        <f>'PP06'!O2</f>
        <v>0</v>
      </c>
      <c r="P2" s="7">
        <f>'PP06'!P2</f>
        <v>0</v>
      </c>
      <c r="Q2" s="7">
        <f>'PP06'!Q2</f>
        <v>0</v>
      </c>
      <c r="R2" s="7">
        <f>'PP06'!R2</f>
        <v>0</v>
      </c>
      <c r="S2" s="9">
        <f>'PP06'!S2</f>
        <v>1</v>
      </c>
      <c r="T2" s="10"/>
      <c r="U2" s="10"/>
      <c r="V2" s="11"/>
      <c r="W2" s="12"/>
      <c r="X2" s="13">
        <f>'PP06'!X2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'PP06'!C4</f>
        <v>0</v>
      </c>
      <c r="D4" s="261"/>
      <c r="E4" s="261"/>
      <c r="F4" s="262"/>
      <c r="G4" s="77" t="str">
        <f>'PP06'!G4</f>
        <v>25</v>
      </c>
      <c r="H4" s="7"/>
      <c r="I4" s="224"/>
      <c r="J4" s="225"/>
      <c r="K4" s="226"/>
      <c r="L4" s="224"/>
      <c r="M4" s="225"/>
      <c r="N4" s="7"/>
      <c r="O4" s="213"/>
      <c r="P4" s="214"/>
      <c r="Q4" s="7"/>
      <c r="R4" s="213"/>
      <c r="S4" s="214"/>
      <c r="T4" s="213"/>
      <c r="U4" s="214"/>
      <c r="V4" s="7"/>
      <c r="W4" s="213">
        <f>'PP06'!W4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'PP06'!A6 + 14</f>
        <v>45753</v>
      </c>
      <c r="B6" s="204"/>
      <c r="C6" s="204"/>
      <c r="D6" s="204"/>
      <c r="E6" s="204"/>
      <c r="F6" s="204"/>
      <c r="G6" s="205"/>
      <c r="H6" s="203">
        <f>A6 + 13</f>
        <v>45766</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'PP06'!BN9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'PP06'!V9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'PP06'!V10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'PP06'!V11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'PP06'!V12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'PP06'!V13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'PP06'!V14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'PP06'!V15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'PP06'!V16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'PP06'!V17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'PP06'!V18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'PP06'!V19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'PP06'!X20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'PP06'!X27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'PP06'!W29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'PP06'!W31</f>
        <v>24</v>
      </c>
      <c r="Q31" s="142"/>
      <c r="R31" s="145">
        <f>IF((BM9&lt;80),4,0)</f>
        <v>4</v>
      </c>
      <c r="S31" s="133"/>
      <c r="T31" s="132">
        <f>SUM(P31:S32)</f>
        <v>28</v>
      </c>
      <c r="U31" s="133"/>
      <c r="V31" s="129">
        <f>AH21+AR21</f>
        <v>0</v>
      </c>
      <c r="W31" s="131">
        <f>T31-V31</f>
        <v>28</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'PP06'!W33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'PP06'!W34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IF(('PP06'!W35 &gt;24),24,'PP06'!W35)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'PP06'!W37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'PP06'!W39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'PP06'!W41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'PP06'!W42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'PP06'!W43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'PP06'!W44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'PP06'!A45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06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6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6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'PP07'!C2</f>
        <v>0</v>
      </c>
      <c r="D2" s="264"/>
      <c r="E2" s="264"/>
      <c r="F2" s="264"/>
      <c r="G2" s="264"/>
      <c r="H2" s="264"/>
      <c r="I2" s="264"/>
      <c r="J2" s="264"/>
      <c r="K2" s="264"/>
      <c r="L2" s="265"/>
      <c r="M2" s="6">
        <f>'PP07'!M2 + 1</f>
        <v>8</v>
      </c>
      <c r="N2" s="7">
        <f>'PP07'!N2</f>
        <v>0</v>
      </c>
      <c r="O2" s="8">
        <f>'PP07'!O2</f>
        <v>0</v>
      </c>
      <c r="P2" s="7">
        <f>'PP07'!P2</f>
        <v>0</v>
      </c>
      <c r="Q2" s="7">
        <f>'PP07'!Q2</f>
        <v>0</v>
      </c>
      <c r="R2" s="7">
        <f>'PP07'!R2</f>
        <v>0</v>
      </c>
      <c r="S2" s="9">
        <f>'PP07'!S2</f>
        <v>1</v>
      </c>
      <c r="T2" s="10"/>
      <c r="U2" s="10"/>
      <c r="V2" s="11"/>
      <c r="W2" s="12"/>
      <c r="X2" s="13">
        <f>'PP07'!X2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'PP07'!C4</f>
        <v>0</v>
      </c>
      <c r="D4" s="261"/>
      <c r="E4" s="261"/>
      <c r="F4" s="262"/>
      <c r="G4" s="77" t="str">
        <f>'PP07'!G4</f>
        <v>25</v>
      </c>
      <c r="H4" s="7"/>
      <c r="I4" s="224"/>
      <c r="J4" s="225"/>
      <c r="K4" s="226"/>
      <c r="L4" s="224"/>
      <c r="M4" s="225"/>
      <c r="N4" s="7"/>
      <c r="O4" s="213"/>
      <c r="P4" s="214"/>
      <c r="Q4" s="7"/>
      <c r="R4" s="213"/>
      <c r="S4" s="214"/>
      <c r="T4" s="213"/>
      <c r="U4" s="214"/>
      <c r="V4" s="7"/>
      <c r="W4" s="213">
        <f>'PP07'!W4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'PP07'!A6 + 14</f>
        <v>45767</v>
      </c>
      <c r="B6" s="204"/>
      <c r="C6" s="204"/>
      <c r="D6" s="204"/>
      <c r="E6" s="204"/>
      <c r="F6" s="204"/>
      <c r="G6" s="205"/>
      <c r="H6" s="203">
        <f>A6 + 13</f>
        <v>45780</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'PP07'!BN9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'PP07'!V9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'PP07'!V10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'PP07'!V11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'PP07'!V12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'PP07'!V13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'PP07'!V14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'PP07'!V15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'PP07'!V16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'PP07'!V17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'PP07'!V18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'PP07'!V19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'PP07'!X20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'PP07'!X27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'PP07'!W29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'PP07'!W31</f>
        <v>28</v>
      </c>
      <c r="Q31" s="142"/>
      <c r="R31" s="145">
        <f>IF((BM9&lt;80),4,0)</f>
        <v>4</v>
      </c>
      <c r="S31" s="133"/>
      <c r="T31" s="132">
        <f>SUM(P31:S32)</f>
        <v>32</v>
      </c>
      <c r="U31" s="133"/>
      <c r="V31" s="129">
        <f>AH21+AR21</f>
        <v>0</v>
      </c>
      <c r="W31" s="131">
        <f>T31-V31</f>
        <v>32</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'PP07'!W33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'PP07'!W34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IF(('PP07'!W35 &gt;24),24,'PP07'!W35)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'PP07'!W37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'PP07'!W39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'PP07'!W41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'PP07'!W42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'PP07'!W43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'PP07'!W44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'PP07'!A45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7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700-000001000000}">
      <formula1>64</formula1>
    </dataValidation>
    <dataValidation allowBlank="1" showInputMessage="1" showErrorMessage="1" promptTitle="No Entry Allowed" prompt="Must enter Leave Category above REMARKS!" sqref="R29:S32" xr:uid="{00000000-0002-0000-07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'PP08'!C2</f>
        <v>0</v>
      </c>
      <c r="D2" s="264"/>
      <c r="E2" s="264"/>
      <c r="F2" s="264"/>
      <c r="G2" s="264"/>
      <c r="H2" s="264"/>
      <c r="I2" s="264"/>
      <c r="J2" s="264"/>
      <c r="K2" s="264"/>
      <c r="L2" s="265"/>
      <c r="M2" s="6">
        <f>'PP08'!M2 + 1</f>
        <v>9</v>
      </c>
      <c r="N2" s="7">
        <f>'PP08'!N2</f>
        <v>0</v>
      </c>
      <c r="O2" s="8">
        <f>'PP08'!O2</f>
        <v>0</v>
      </c>
      <c r="P2" s="7">
        <f>'PP08'!P2</f>
        <v>0</v>
      </c>
      <c r="Q2" s="7">
        <f>'PP08'!Q2</f>
        <v>0</v>
      </c>
      <c r="R2" s="7">
        <f>'PP08'!R2</f>
        <v>0</v>
      </c>
      <c r="S2" s="9">
        <f>'PP08'!S2</f>
        <v>1</v>
      </c>
      <c r="T2" s="10"/>
      <c r="U2" s="10"/>
      <c r="V2" s="11"/>
      <c r="W2" s="12"/>
      <c r="X2" s="13">
        <f>'PP08'!X2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'PP08'!C4</f>
        <v>0</v>
      </c>
      <c r="D4" s="261"/>
      <c r="E4" s="261"/>
      <c r="F4" s="262"/>
      <c r="G4" s="77" t="str">
        <f>'PP08'!G4</f>
        <v>25</v>
      </c>
      <c r="H4" s="7"/>
      <c r="I4" s="224"/>
      <c r="J4" s="225"/>
      <c r="K4" s="226"/>
      <c r="L4" s="224"/>
      <c r="M4" s="225"/>
      <c r="N4" s="7"/>
      <c r="O4" s="213"/>
      <c r="P4" s="214"/>
      <c r="Q4" s="7"/>
      <c r="R4" s="213"/>
      <c r="S4" s="214"/>
      <c r="T4" s="213"/>
      <c r="U4" s="214"/>
      <c r="V4" s="7"/>
      <c r="W4" s="213">
        <f>'PP08'!W4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'PP08'!A6 + 14</f>
        <v>45781</v>
      </c>
      <c r="B6" s="204"/>
      <c r="C6" s="204"/>
      <c r="D6" s="204"/>
      <c r="E6" s="204"/>
      <c r="F6" s="204"/>
      <c r="G6" s="205"/>
      <c r="H6" s="203">
        <f>A6 + 13</f>
        <v>45794</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'PP08'!BN9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'PP08'!V9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'PP08'!V10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'PP08'!V11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'PP08'!V12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'PP08'!V13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'PP08'!V14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'PP08'!V15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'PP08'!V16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'PP08'!V17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'PP08'!V18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'PP08'!V19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'PP08'!X20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'PP08'!X27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'PP08'!W29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'PP08'!W31</f>
        <v>32</v>
      </c>
      <c r="Q31" s="142"/>
      <c r="R31" s="145">
        <f>IF((BM9&lt;80),4,0)</f>
        <v>4</v>
      </c>
      <c r="S31" s="133"/>
      <c r="T31" s="132">
        <f>SUM(P31:S32)</f>
        <v>36</v>
      </c>
      <c r="U31" s="133"/>
      <c r="V31" s="129">
        <f>AH21+AR21</f>
        <v>0</v>
      </c>
      <c r="W31" s="131">
        <f>T31-V31</f>
        <v>36</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'PP08'!W33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'PP08'!W34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IF(('PP08'!W35 &gt;24),24,'PP08'!W35)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'PP08'!W37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'PP08'!W39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'PP08'!W41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'PP08'!W42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'PP08'!W43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'PP08'!W44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'PP08'!A45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08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8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8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'PP09'!C2</f>
        <v>0</v>
      </c>
      <c r="D2" s="264"/>
      <c r="E2" s="264"/>
      <c r="F2" s="264"/>
      <c r="G2" s="264"/>
      <c r="H2" s="264"/>
      <c r="I2" s="264"/>
      <c r="J2" s="264"/>
      <c r="K2" s="264"/>
      <c r="L2" s="265"/>
      <c r="M2" s="6">
        <f>'PP09'!M2 + 1</f>
        <v>10</v>
      </c>
      <c r="N2" s="7">
        <f>'PP09'!N2</f>
        <v>0</v>
      </c>
      <c r="O2" s="8">
        <f>'PP09'!O2</f>
        <v>0</v>
      </c>
      <c r="P2" s="7">
        <f>'PP09'!P2</f>
        <v>0</v>
      </c>
      <c r="Q2" s="7">
        <f>'PP09'!Q2</f>
        <v>0</v>
      </c>
      <c r="R2" s="7">
        <f>'PP09'!R2</f>
        <v>0</v>
      </c>
      <c r="S2" s="9">
        <f>'PP09'!S2</f>
        <v>1</v>
      </c>
      <c r="T2" s="10"/>
      <c r="U2" s="10"/>
      <c r="V2" s="11"/>
      <c r="W2" s="12"/>
      <c r="X2" s="13">
        <f>'PP09'!X2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'PP09'!C4</f>
        <v>0</v>
      </c>
      <c r="D4" s="261"/>
      <c r="E4" s="261"/>
      <c r="F4" s="262"/>
      <c r="G4" s="77" t="str">
        <f>'PP09'!G4</f>
        <v>25</v>
      </c>
      <c r="H4" s="7"/>
      <c r="I4" s="224"/>
      <c r="J4" s="225"/>
      <c r="K4" s="226"/>
      <c r="L4" s="224"/>
      <c r="M4" s="225"/>
      <c r="N4" s="7"/>
      <c r="O4" s="213"/>
      <c r="P4" s="214"/>
      <c r="Q4" s="7"/>
      <c r="R4" s="213"/>
      <c r="S4" s="214"/>
      <c r="T4" s="213"/>
      <c r="U4" s="214"/>
      <c r="V4" s="7"/>
      <c r="W4" s="213">
        <f>'PP09'!W4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'PP09'!A6 + 14</f>
        <v>45795</v>
      </c>
      <c r="B6" s="204"/>
      <c r="C6" s="204"/>
      <c r="D6" s="204"/>
      <c r="E6" s="204"/>
      <c r="F6" s="204"/>
      <c r="G6" s="205"/>
      <c r="H6" s="203">
        <f>A6 + 13</f>
        <v>45808</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'PP09'!BN9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'PP09'!V9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'PP09'!V10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'PP09'!V11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'PP09'!V12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'PP09'!V13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'PP09'!V14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'PP09'!V15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'PP09'!V16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'PP09'!V17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'PP09'!V18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'PP09'!V19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'PP09'!X20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'PP09'!X27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'PP09'!W29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'PP09'!W31</f>
        <v>36</v>
      </c>
      <c r="Q31" s="142"/>
      <c r="R31" s="145">
        <f>IF((BM9&lt;80),4,0)</f>
        <v>4</v>
      </c>
      <c r="S31" s="133"/>
      <c r="T31" s="132">
        <f>SUM(P31:S32)</f>
        <v>40</v>
      </c>
      <c r="U31" s="133"/>
      <c r="V31" s="129">
        <f>AH21+AR21</f>
        <v>0</v>
      </c>
      <c r="W31" s="131">
        <f>T31-V31</f>
        <v>40</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'PP09'!W33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'PP09'!W34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IF(('PP09'!W35 &gt;24),24,'PP09'!W35)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'PP09'!W37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'PP09'!W39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'PP09'!W41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'PP09'!W42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'PP09'!W43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'PP09'!W44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'PP09'!A45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9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900-000001000000}">
      <formula1>64</formula1>
    </dataValidation>
    <dataValidation allowBlank="1" showInputMessage="1" showErrorMessage="1" promptTitle="No Entry Allowed" prompt="Must enter Leave Category above REMARKS!" sqref="R29:S32" xr:uid="{00000000-0002-0000-09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'PP10'!C2</f>
        <v>0</v>
      </c>
      <c r="D2" s="264"/>
      <c r="E2" s="264"/>
      <c r="F2" s="264"/>
      <c r="G2" s="264"/>
      <c r="H2" s="264"/>
      <c r="I2" s="264"/>
      <c r="J2" s="264"/>
      <c r="K2" s="264"/>
      <c r="L2" s="265"/>
      <c r="M2" s="6">
        <f>'PP10'!M2 + 1</f>
        <v>11</v>
      </c>
      <c r="N2" s="7">
        <f>'PP10'!N2</f>
        <v>0</v>
      </c>
      <c r="O2" s="8">
        <f>'PP10'!O2</f>
        <v>0</v>
      </c>
      <c r="P2" s="7">
        <f>'PP10'!P2</f>
        <v>0</v>
      </c>
      <c r="Q2" s="7">
        <f>'PP10'!Q2</f>
        <v>0</v>
      </c>
      <c r="R2" s="7">
        <f>'PP10'!R2</f>
        <v>0</v>
      </c>
      <c r="S2" s="9">
        <f>'PP10'!S2</f>
        <v>1</v>
      </c>
      <c r="T2" s="10"/>
      <c r="U2" s="10"/>
      <c r="V2" s="11"/>
      <c r="W2" s="12"/>
      <c r="X2" s="13">
        <f>'PP10'!X2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'PP10'!C4</f>
        <v>0</v>
      </c>
      <c r="D4" s="261"/>
      <c r="E4" s="261"/>
      <c r="F4" s="262"/>
      <c r="G4" s="77" t="str">
        <f>'PP10'!G4</f>
        <v>25</v>
      </c>
      <c r="H4" s="7"/>
      <c r="I4" s="224"/>
      <c r="J4" s="225"/>
      <c r="K4" s="226"/>
      <c r="L4" s="224"/>
      <c r="M4" s="225"/>
      <c r="N4" s="7"/>
      <c r="O4" s="213"/>
      <c r="P4" s="214"/>
      <c r="Q4" s="7"/>
      <c r="R4" s="213"/>
      <c r="S4" s="214"/>
      <c r="T4" s="213"/>
      <c r="U4" s="214"/>
      <c r="V4" s="7"/>
      <c r="W4" s="213">
        <f>'PP10'!W4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'PP10'!A6 + 14</f>
        <v>45809</v>
      </c>
      <c r="B6" s="204"/>
      <c r="C6" s="204"/>
      <c r="D6" s="204"/>
      <c r="E6" s="204"/>
      <c r="F6" s="204"/>
      <c r="G6" s="205"/>
      <c r="H6" s="203">
        <f>A6 + 13</f>
        <v>45822</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'PP10'!BN9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'PP10'!V9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'PP10'!V10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'PP10'!V11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'PP10'!V12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'PP10'!V13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'PP10'!V14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'PP10'!V15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'PP10'!V16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'PP10'!V17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'PP10'!V18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'PP10'!V19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'PP10'!X20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'PP10'!X27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'PP10'!W29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'PP10'!W31</f>
        <v>40</v>
      </c>
      <c r="Q31" s="142"/>
      <c r="R31" s="145">
        <f>IF((BM9&lt;80),4,0)</f>
        <v>4</v>
      </c>
      <c r="S31" s="133"/>
      <c r="T31" s="132">
        <f>SUM(P31:S32)</f>
        <v>44</v>
      </c>
      <c r="U31" s="133"/>
      <c r="V31" s="129">
        <f>AH21+AR21</f>
        <v>0</v>
      </c>
      <c r="W31" s="131">
        <f>T31-V31</f>
        <v>44</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'PP10'!W33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'PP10'!W34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IF(('PP10'!W35 &gt;24),24,'PP10'!W35)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'PP10'!W37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'PP10'!W39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'PP10'!W41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'PP10'!W42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'PP10'!W43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'PP10'!W44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'PP10'!A45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0A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A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A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Q101"/>
  <sheetViews>
    <sheetView workbookViewId="0">
      <selection activeCell="K4" sqref="K4:M4"/>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'PP11'!C2</f>
        <v>0</v>
      </c>
      <c r="D2" s="264"/>
      <c r="E2" s="264"/>
      <c r="F2" s="264"/>
      <c r="G2" s="264"/>
      <c r="H2" s="264"/>
      <c r="I2" s="264"/>
      <c r="J2" s="264"/>
      <c r="K2" s="264"/>
      <c r="L2" s="265"/>
      <c r="M2" s="6">
        <f>'PP11'!M2 + 1</f>
        <v>12</v>
      </c>
      <c r="N2" s="7">
        <f>'PP11'!N2</f>
        <v>0</v>
      </c>
      <c r="O2" s="8">
        <f>'PP11'!O2</f>
        <v>0</v>
      </c>
      <c r="P2" s="7">
        <f>'PP11'!P2</f>
        <v>0</v>
      </c>
      <c r="Q2" s="7">
        <f>'PP11'!Q2</f>
        <v>0</v>
      </c>
      <c r="R2" s="7">
        <f>'PP11'!R2</f>
        <v>0</v>
      </c>
      <c r="S2" s="9">
        <f>'PP11'!S2</f>
        <v>1</v>
      </c>
      <c r="T2" s="10"/>
      <c r="U2" s="10"/>
      <c r="V2" s="11"/>
      <c r="W2" s="12"/>
      <c r="X2" s="13">
        <f>'PP11'!X2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'PP11'!C4</f>
        <v>0</v>
      </c>
      <c r="D4" s="261"/>
      <c r="E4" s="261"/>
      <c r="F4" s="262"/>
      <c r="G4" s="77" t="str">
        <f>'PP11'!G4</f>
        <v>25</v>
      </c>
      <c r="H4" s="7"/>
      <c r="I4" s="224"/>
      <c r="J4" s="225"/>
      <c r="K4" s="226"/>
      <c r="L4" s="224"/>
      <c r="M4" s="225"/>
      <c r="N4" s="7"/>
      <c r="O4" s="213"/>
      <c r="P4" s="214"/>
      <c r="Q4" s="7"/>
      <c r="R4" s="213"/>
      <c r="S4" s="214"/>
      <c r="T4" s="213"/>
      <c r="U4" s="214"/>
      <c r="V4" s="7"/>
      <c r="W4" s="213">
        <f>'PP11'!W4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'PP11'!A6 + 14</f>
        <v>45823</v>
      </c>
      <c r="B6" s="204"/>
      <c r="C6" s="204"/>
      <c r="D6" s="204"/>
      <c r="E6" s="204"/>
      <c r="F6" s="204"/>
      <c r="G6" s="205"/>
      <c r="H6" s="203">
        <f>A6 + 13</f>
        <v>45836</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'PP11'!BN9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'PP11'!V9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'PP11'!V10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'PP11'!V11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'PP11'!V12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'PP11'!V13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'PP11'!V14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'PP11'!V15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'PP11'!V16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'PP11'!V17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'PP11'!V18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'PP11'!V19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'PP11'!X20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'PP11'!X27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'PP11'!W29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'PP11'!W31</f>
        <v>44</v>
      </c>
      <c r="Q31" s="142"/>
      <c r="R31" s="145">
        <f>IF((BM9&lt;80),4,0)</f>
        <v>4</v>
      </c>
      <c r="S31" s="133"/>
      <c r="T31" s="132">
        <f>SUM(P31:S32)</f>
        <v>48</v>
      </c>
      <c r="U31" s="133"/>
      <c r="V31" s="129">
        <f>AH21+AR21</f>
        <v>0</v>
      </c>
      <c r="W31" s="131">
        <f>T31-V31</f>
        <v>48</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'PP11'!W33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'PP11'!W34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IF(('PP11'!W35 &gt;24),24,'PP11'!W35)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'PP11'!W37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'PP11'!W39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'PP11'!W41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'PP11'!W42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'PP11'!W43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'PP11'!W44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'PP11'!A45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B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B00-000001000000}">
      <formula1>64</formula1>
    </dataValidation>
    <dataValidation allowBlank="1" showInputMessage="1" showErrorMessage="1" promptTitle="No Entry Allowed" prompt="Must enter Leave Category above REMARKS!" sqref="R29:S32" xr:uid="{00000000-0002-0000-0B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'PP12'!C2</f>
        <v>0</v>
      </c>
      <c r="D2" s="264"/>
      <c r="E2" s="264"/>
      <c r="F2" s="264"/>
      <c r="G2" s="264"/>
      <c r="H2" s="264"/>
      <c r="I2" s="264"/>
      <c r="J2" s="264"/>
      <c r="K2" s="264"/>
      <c r="L2" s="265"/>
      <c r="M2" s="6">
        <f>'PP12'!M2 + 1</f>
        <v>13</v>
      </c>
      <c r="N2" s="7">
        <f>'PP12'!N2</f>
        <v>0</v>
      </c>
      <c r="O2" s="8">
        <f>'PP12'!O2</f>
        <v>0</v>
      </c>
      <c r="P2" s="7">
        <f>'PP12'!P2</f>
        <v>0</v>
      </c>
      <c r="Q2" s="7">
        <f>'PP12'!Q2</f>
        <v>0</v>
      </c>
      <c r="R2" s="7">
        <f>'PP12'!R2</f>
        <v>0</v>
      </c>
      <c r="S2" s="9">
        <f>'PP12'!S2</f>
        <v>1</v>
      </c>
      <c r="T2" s="10"/>
      <c r="U2" s="10"/>
      <c r="V2" s="11"/>
      <c r="W2" s="12"/>
      <c r="X2" s="13">
        <f>'PP12'!X2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'PP12'!C4</f>
        <v>0</v>
      </c>
      <c r="D4" s="261"/>
      <c r="E4" s="261"/>
      <c r="F4" s="262"/>
      <c r="G4" s="77" t="str">
        <f>'PP12'!G4</f>
        <v>25</v>
      </c>
      <c r="H4" s="7"/>
      <c r="I4" s="224"/>
      <c r="J4" s="225"/>
      <c r="K4" s="226"/>
      <c r="L4" s="224"/>
      <c r="M4" s="225"/>
      <c r="N4" s="7"/>
      <c r="O4" s="213"/>
      <c r="P4" s="214"/>
      <c r="Q4" s="7"/>
      <c r="R4" s="213"/>
      <c r="S4" s="214"/>
      <c r="T4" s="213"/>
      <c r="U4" s="214"/>
      <c r="V4" s="7"/>
      <c r="W4" s="213">
        <f>'PP12'!W4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'PP12'!A6 + 14</f>
        <v>45837</v>
      </c>
      <c r="B6" s="204"/>
      <c r="C6" s="204"/>
      <c r="D6" s="204"/>
      <c r="E6" s="204"/>
      <c r="F6" s="204"/>
      <c r="G6" s="205"/>
      <c r="H6" s="203">
        <f>A6 + 13</f>
        <v>45850</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'PP12'!BN9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'PP12'!V9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'PP12'!V10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'PP12'!V11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'PP12'!V12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'PP12'!V13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'PP12'!V14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'PP12'!V15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'PP12'!V16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'PP12'!V17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'PP12'!V18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'PP12'!V19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'PP12'!X20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'PP12'!X27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'PP12'!W29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'PP12'!W31</f>
        <v>48</v>
      </c>
      <c r="Q31" s="142"/>
      <c r="R31" s="145">
        <f>IF((BM9&lt;80),4,0)</f>
        <v>4</v>
      </c>
      <c r="S31" s="133"/>
      <c r="T31" s="132">
        <f>SUM(P31:S32)</f>
        <v>52</v>
      </c>
      <c r="U31" s="133"/>
      <c r="V31" s="129">
        <f>AH21+AR21</f>
        <v>0</v>
      </c>
      <c r="W31" s="131">
        <f>T31-V31</f>
        <v>52</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'PP12'!W33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'PP12'!W34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IF(('PP12'!W35 &gt;24),24,'PP12'!W35)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'PP12'!W37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'PP12'!W39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'PP12'!W41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'PP12'!W42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'PP12'!W43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'PP12'!W44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'PP12'!A45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0C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C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C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'PP13'!C2</f>
        <v>0</v>
      </c>
      <c r="D2" s="264"/>
      <c r="E2" s="264"/>
      <c r="F2" s="264"/>
      <c r="G2" s="264"/>
      <c r="H2" s="264"/>
      <c r="I2" s="264"/>
      <c r="J2" s="264"/>
      <c r="K2" s="264"/>
      <c r="L2" s="265"/>
      <c r="M2" s="6">
        <f>'PP13'!M2 + 1</f>
        <v>14</v>
      </c>
      <c r="N2" s="7">
        <f>'PP13'!N2</f>
        <v>0</v>
      </c>
      <c r="O2" s="8">
        <f>'PP13'!O2</f>
        <v>0</v>
      </c>
      <c r="P2" s="7">
        <f>'PP13'!P2</f>
        <v>0</v>
      </c>
      <c r="Q2" s="7">
        <f>'PP13'!Q2</f>
        <v>0</v>
      </c>
      <c r="R2" s="7">
        <f>'PP13'!R2</f>
        <v>0</v>
      </c>
      <c r="S2" s="9">
        <f>'PP13'!S2</f>
        <v>1</v>
      </c>
      <c r="T2" s="10"/>
      <c r="U2" s="10"/>
      <c r="V2" s="11"/>
      <c r="W2" s="12"/>
      <c r="X2" s="13">
        <f>'PP13'!X2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'PP13'!C4</f>
        <v>0</v>
      </c>
      <c r="D4" s="261"/>
      <c r="E4" s="261"/>
      <c r="F4" s="262"/>
      <c r="G4" s="77" t="str">
        <f>'PP13'!G4</f>
        <v>25</v>
      </c>
      <c r="H4" s="7"/>
      <c r="I4" s="224"/>
      <c r="J4" s="225"/>
      <c r="K4" s="226"/>
      <c r="L4" s="224"/>
      <c r="M4" s="225"/>
      <c r="N4" s="7"/>
      <c r="O4" s="213"/>
      <c r="P4" s="214"/>
      <c r="Q4" s="7"/>
      <c r="R4" s="213"/>
      <c r="S4" s="214"/>
      <c r="T4" s="213"/>
      <c r="U4" s="214"/>
      <c r="V4" s="7"/>
      <c r="W4" s="213">
        <f>'PP13'!W4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'PP13'!A6 + 14</f>
        <v>45851</v>
      </c>
      <c r="B6" s="204"/>
      <c r="C6" s="204"/>
      <c r="D6" s="204"/>
      <c r="E6" s="204"/>
      <c r="F6" s="204"/>
      <c r="G6" s="205"/>
      <c r="H6" s="203">
        <f>A6 + 13</f>
        <v>45864</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'PP13'!BN9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'PP13'!V9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'PP13'!V10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'PP13'!V11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'PP13'!V12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'PP13'!V13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'PP13'!V14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'PP13'!V15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'PP13'!V16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'PP13'!V17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'PP13'!V18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'PP13'!V19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'PP13'!X20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'PP13'!X27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'PP13'!W29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'PP13'!W31</f>
        <v>52</v>
      </c>
      <c r="Q31" s="142"/>
      <c r="R31" s="145">
        <f>IF((BM9&lt;80),4,0)</f>
        <v>4</v>
      </c>
      <c r="S31" s="133"/>
      <c r="T31" s="132">
        <f>SUM(P31:S32)</f>
        <v>56</v>
      </c>
      <c r="U31" s="133"/>
      <c r="V31" s="129">
        <f>AH21+AR21</f>
        <v>0</v>
      </c>
      <c r="W31" s="131">
        <f>T31-V31</f>
        <v>56</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'PP13'!W33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'PP13'!W34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IF(('PP13'!W35 &gt;24),24,'PP13'!W35)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'PP13'!W37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'PP13'!W39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'PP13'!W41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'PP13'!W42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'PP13'!W43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'PP13'!W44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'PP13'!A45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D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D00-000001000000}">
      <formula1>64</formula1>
    </dataValidation>
    <dataValidation allowBlank="1" showInputMessage="1" showErrorMessage="1" promptTitle="No Entry Allowed" prompt="Must enter Leave Category above REMARKS!" sqref="R29:S32" xr:uid="{00000000-0002-0000-0D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'PP14'!C2</f>
        <v>0</v>
      </c>
      <c r="D2" s="264"/>
      <c r="E2" s="264"/>
      <c r="F2" s="264"/>
      <c r="G2" s="264"/>
      <c r="H2" s="264"/>
      <c r="I2" s="264"/>
      <c r="J2" s="264"/>
      <c r="K2" s="264"/>
      <c r="L2" s="265"/>
      <c r="M2" s="6">
        <f>'PP14'!M2 + 1</f>
        <v>15</v>
      </c>
      <c r="N2" s="7">
        <f>'PP14'!N2</f>
        <v>0</v>
      </c>
      <c r="O2" s="8">
        <f>'PP14'!O2</f>
        <v>0</v>
      </c>
      <c r="P2" s="7">
        <f>'PP14'!P2</f>
        <v>0</v>
      </c>
      <c r="Q2" s="7">
        <f>'PP14'!Q2</f>
        <v>0</v>
      </c>
      <c r="R2" s="7">
        <f>'PP14'!R2</f>
        <v>0</v>
      </c>
      <c r="S2" s="9">
        <f>'PP14'!S2</f>
        <v>1</v>
      </c>
      <c r="T2" s="10"/>
      <c r="U2" s="10"/>
      <c r="V2" s="11"/>
      <c r="W2" s="12"/>
      <c r="X2" s="13">
        <f>'PP14'!X2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'PP14'!C4</f>
        <v>0</v>
      </c>
      <c r="D4" s="261"/>
      <c r="E4" s="261"/>
      <c r="F4" s="262"/>
      <c r="G4" s="77" t="str">
        <f>'PP14'!G4</f>
        <v>25</v>
      </c>
      <c r="H4" s="7"/>
      <c r="I4" s="224"/>
      <c r="J4" s="225"/>
      <c r="K4" s="226"/>
      <c r="L4" s="224"/>
      <c r="M4" s="225"/>
      <c r="N4" s="7"/>
      <c r="O4" s="213"/>
      <c r="P4" s="214"/>
      <c r="Q4" s="7"/>
      <c r="R4" s="213"/>
      <c r="S4" s="214"/>
      <c r="T4" s="213"/>
      <c r="U4" s="214"/>
      <c r="V4" s="7"/>
      <c r="W4" s="213">
        <f>'PP14'!W4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'PP14'!A6 + 14</f>
        <v>45865</v>
      </c>
      <c r="B6" s="204"/>
      <c r="C6" s="204"/>
      <c r="D6" s="204"/>
      <c r="E6" s="204"/>
      <c r="F6" s="204"/>
      <c r="G6" s="205"/>
      <c r="H6" s="203">
        <f>A6 + 13</f>
        <v>45878</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'PP14'!BN9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'PP14'!V9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'PP14'!V10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'PP14'!V11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'PP14'!V12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'PP14'!V13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'PP14'!V14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'PP14'!V15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'PP14'!V16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'PP14'!V17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'PP14'!V18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'PP14'!V19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'PP14'!X20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'PP14'!X27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'PP14'!W29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'PP14'!W31</f>
        <v>56</v>
      </c>
      <c r="Q31" s="142"/>
      <c r="R31" s="145">
        <f>IF((BM9&lt;80),4,0)</f>
        <v>4</v>
      </c>
      <c r="S31" s="133"/>
      <c r="T31" s="132">
        <f>SUM(P31:S32)</f>
        <v>60</v>
      </c>
      <c r="U31" s="133"/>
      <c r="V31" s="129">
        <f>AH21+AR21</f>
        <v>0</v>
      </c>
      <c r="W31" s="131">
        <f>T31-V31</f>
        <v>60</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'PP14'!W33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'PP14'!W34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IF(('PP14'!W35 &gt;24),24,'PP14'!W35)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'PP14'!W37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'PP14'!W39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'PP14'!W41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'PP14'!W42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'PP14'!W43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'PP14'!W44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'PP14'!A45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0E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E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E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'PP15'!C2</f>
        <v>0</v>
      </c>
      <c r="D2" s="264"/>
      <c r="E2" s="264"/>
      <c r="F2" s="264"/>
      <c r="G2" s="264"/>
      <c r="H2" s="264"/>
      <c r="I2" s="264"/>
      <c r="J2" s="264"/>
      <c r="K2" s="264"/>
      <c r="L2" s="265"/>
      <c r="M2" s="6">
        <f>'PP15'!M2 + 1</f>
        <v>16</v>
      </c>
      <c r="N2" s="7">
        <f>'PP15'!N2</f>
        <v>0</v>
      </c>
      <c r="O2" s="8">
        <f>'PP15'!O2</f>
        <v>0</v>
      </c>
      <c r="P2" s="7">
        <f>'PP15'!P2</f>
        <v>0</v>
      </c>
      <c r="Q2" s="7">
        <f>'PP15'!Q2</f>
        <v>0</v>
      </c>
      <c r="R2" s="7">
        <f>'PP15'!R2</f>
        <v>0</v>
      </c>
      <c r="S2" s="9">
        <f>'PP15'!S2</f>
        <v>1</v>
      </c>
      <c r="T2" s="10"/>
      <c r="U2" s="10"/>
      <c r="V2" s="11"/>
      <c r="W2" s="12"/>
      <c r="X2" s="13">
        <f>'PP15'!X2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'PP15'!C4</f>
        <v>0</v>
      </c>
      <c r="D4" s="261"/>
      <c r="E4" s="261"/>
      <c r="F4" s="262"/>
      <c r="G4" s="77" t="str">
        <f>'PP15'!G4</f>
        <v>25</v>
      </c>
      <c r="H4" s="7"/>
      <c r="I4" s="224"/>
      <c r="J4" s="225"/>
      <c r="K4" s="226"/>
      <c r="L4" s="224"/>
      <c r="M4" s="225"/>
      <c r="N4" s="7"/>
      <c r="O4" s="213"/>
      <c r="P4" s="214"/>
      <c r="Q4" s="7"/>
      <c r="R4" s="213"/>
      <c r="S4" s="214"/>
      <c r="T4" s="213"/>
      <c r="U4" s="214"/>
      <c r="V4" s="7"/>
      <c r="W4" s="213">
        <f>'PP15'!W4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'PP15'!A6 + 14</f>
        <v>45879</v>
      </c>
      <c r="B6" s="204"/>
      <c r="C6" s="204"/>
      <c r="D6" s="204"/>
      <c r="E6" s="204"/>
      <c r="F6" s="204"/>
      <c r="G6" s="205"/>
      <c r="H6" s="203">
        <f>A6 + 13</f>
        <v>45892</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'PP15'!BN9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'PP15'!V9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'PP15'!V10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'PP15'!V11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'PP15'!V12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'PP15'!V13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'PP15'!V14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'PP15'!V15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'PP15'!V16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'PP15'!V17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'PP15'!V18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'PP15'!V19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'PP15'!X20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'PP15'!X27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'PP15'!W29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'PP15'!W31</f>
        <v>60</v>
      </c>
      <c r="Q31" s="142"/>
      <c r="R31" s="145">
        <f>IF((BM9&lt;80),4,0)</f>
        <v>4</v>
      </c>
      <c r="S31" s="133"/>
      <c r="T31" s="132">
        <f>SUM(P31:S32)</f>
        <v>64</v>
      </c>
      <c r="U31" s="133"/>
      <c r="V31" s="129">
        <f>AH21+AR21</f>
        <v>0</v>
      </c>
      <c r="W31" s="131">
        <f>T31-V31</f>
        <v>64</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'PP15'!W33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'PP15'!W34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IF(('PP15'!W35 &gt;24),24,'PP15'!W35)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'PP15'!W37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'PP15'!W39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'PP15'!W41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'PP15'!W42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'PP15'!W43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'PP15'!W44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'PP15'!A45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F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0F00-000001000000}">
      <formula1>64</formula1>
    </dataValidation>
    <dataValidation allowBlank="1" showInputMessage="1" showErrorMessage="1" promptTitle="No Entry Allowed" prompt="Must enter Leave Category above REMARKS!" sqref="R29:S32" xr:uid="{00000000-0002-0000-0F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Q101"/>
  <sheetViews>
    <sheetView workbookViewId="0">
      <selection activeCell="G4" sqref="G4"/>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'PP16'!C2</f>
        <v>0</v>
      </c>
      <c r="D2" s="264"/>
      <c r="E2" s="264"/>
      <c r="F2" s="264"/>
      <c r="G2" s="264"/>
      <c r="H2" s="264"/>
      <c r="I2" s="264"/>
      <c r="J2" s="264"/>
      <c r="K2" s="264"/>
      <c r="L2" s="265"/>
      <c r="M2" s="6">
        <f>'PP16'!M2 + 1</f>
        <v>17</v>
      </c>
      <c r="N2" s="7">
        <f>'PP16'!N2</f>
        <v>0</v>
      </c>
      <c r="O2" s="8">
        <f>'PP16'!O2</f>
        <v>0</v>
      </c>
      <c r="P2" s="7">
        <f>'PP16'!P2</f>
        <v>0</v>
      </c>
      <c r="Q2" s="7">
        <f>'PP16'!Q2</f>
        <v>0</v>
      </c>
      <c r="R2" s="7">
        <f>'PP16'!R2</f>
        <v>0</v>
      </c>
      <c r="S2" s="9">
        <f>'PP16'!S2</f>
        <v>1</v>
      </c>
      <c r="T2" s="10"/>
      <c r="U2" s="10"/>
      <c r="V2" s="11"/>
      <c r="W2" s="12"/>
      <c r="X2" s="13">
        <f>'PP16'!X2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'PP16'!C4</f>
        <v>0</v>
      </c>
      <c r="D4" s="261"/>
      <c r="E4" s="261"/>
      <c r="F4" s="262"/>
      <c r="G4" s="77" t="str">
        <f>'PP16'!G4</f>
        <v>25</v>
      </c>
      <c r="H4" s="7"/>
      <c r="I4" s="224"/>
      <c r="J4" s="225"/>
      <c r="K4" s="226"/>
      <c r="L4" s="224"/>
      <c r="M4" s="225"/>
      <c r="N4" s="7"/>
      <c r="O4" s="213"/>
      <c r="P4" s="214"/>
      <c r="Q4" s="7"/>
      <c r="R4" s="213"/>
      <c r="S4" s="214"/>
      <c r="T4" s="213"/>
      <c r="U4" s="214"/>
      <c r="V4" s="7"/>
      <c r="W4" s="213">
        <f>'PP16'!W4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'PP16'!A6 + 14</f>
        <v>45893</v>
      </c>
      <c r="B6" s="204"/>
      <c r="C6" s="204"/>
      <c r="D6" s="204"/>
      <c r="E6" s="204"/>
      <c r="F6" s="204"/>
      <c r="G6" s="205"/>
      <c r="H6" s="203">
        <f>A6 + 13</f>
        <v>45906</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'PP16'!BN9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'PP16'!V9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'PP16'!V10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'PP16'!V11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'PP16'!V12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'PP16'!V13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'PP16'!V14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'PP16'!V15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'PP16'!V16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'PP16'!V17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'PP16'!V18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'PP16'!V19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'PP16'!X20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'PP16'!X27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'PP16'!W29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'PP16'!W31</f>
        <v>64</v>
      </c>
      <c r="Q31" s="142"/>
      <c r="R31" s="145">
        <f>IF((BM9&lt;80),4,0)</f>
        <v>4</v>
      </c>
      <c r="S31" s="133"/>
      <c r="T31" s="132">
        <f>SUM(P31:S32)</f>
        <v>68</v>
      </c>
      <c r="U31" s="133"/>
      <c r="V31" s="129">
        <f>AH21+AR21</f>
        <v>0</v>
      </c>
      <c r="W31" s="131">
        <f>T31-V31</f>
        <v>68</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'PP16'!W33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'PP16'!W34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IF(('PP16'!W35 &gt;24),24,'PP16'!W35)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'PP16'!W37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'PP16'!W39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'PP16'!W41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'PP16'!W42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'PP16'!W43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'PP16'!W44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'PP16'!A45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FK0NrHjB5kHFv+t+PWZ96JcEq8NiuAZOXD0Eqqxc18rGCSE0eGeJw1tWebUCQDGRpHWRPZWt5BiNifWqGwCKmQ==" saltValue="9QfD+gwI1nzoef5Wsb9fUQ==" spinCount="100000"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10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10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0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Q101"/>
  <sheetViews>
    <sheetView workbookViewId="0">
      <selection activeCell="G4" sqref="G4"/>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'PP17'!C2</f>
        <v>0</v>
      </c>
      <c r="D2" s="264"/>
      <c r="E2" s="264"/>
      <c r="F2" s="264"/>
      <c r="G2" s="264"/>
      <c r="H2" s="264"/>
      <c r="I2" s="264"/>
      <c r="J2" s="264"/>
      <c r="K2" s="264"/>
      <c r="L2" s="265"/>
      <c r="M2" s="6">
        <f>'PP17'!M2 + 1</f>
        <v>18</v>
      </c>
      <c r="N2" s="7">
        <f>'PP17'!N2</f>
        <v>0</v>
      </c>
      <c r="O2" s="8">
        <f>'PP17'!O2</f>
        <v>0</v>
      </c>
      <c r="P2" s="7">
        <f>'PP17'!P2</f>
        <v>0</v>
      </c>
      <c r="Q2" s="7">
        <f>'PP17'!Q2</f>
        <v>0</v>
      </c>
      <c r="R2" s="7">
        <f>'PP17'!R2</f>
        <v>0</v>
      </c>
      <c r="S2" s="9">
        <f>'PP17'!S2</f>
        <v>1</v>
      </c>
      <c r="T2" s="10"/>
      <c r="U2" s="10"/>
      <c r="V2" s="11"/>
      <c r="W2" s="12"/>
      <c r="X2" s="13">
        <f>'PP17'!X2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'PP17'!C4</f>
        <v>0</v>
      </c>
      <c r="D4" s="261"/>
      <c r="E4" s="261"/>
      <c r="F4" s="262"/>
      <c r="G4" s="77" t="str">
        <f>'PP17'!G4</f>
        <v>25</v>
      </c>
      <c r="H4" s="7"/>
      <c r="I4" s="224"/>
      <c r="J4" s="225"/>
      <c r="K4" s="226"/>
      <c r="L4" s="224"/>
      <c r="M4" s="225"/>
      <c r="N4" s="7"/>
      <c r="O4" s="213"/>
      <c r="P4" s="214"/>
      <c r="Q4" s="7"/>
      <c r="R4" s="213"/>
      <c r="S4" s="214"/>
      <c r="T4" s="213"/>
      <c r="U4" s="214"/>
      <c r="V4" s="7"/>
      <c r="W4" s="213">
        <f>'PP17'!W4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'PP17'!A6 + 14</f>
        <v>45907</v>
      </c>
      <c r="B6" s="204"/>
      <c r="C6" s="204"/>
      <c r="D6" s="204"/>
      <c r="E6" s="204"/>
      <c r="F6" s="204"/>
      <c r="G6" s="205"/>
      <c r="H6" s="203">
        <f>A6 + 13</f>
        <v>45920</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'PP17'!BN9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'PP17'!V9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'PP17'!V10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'PP17'!V11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'PP17'!V12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'PP17'!V13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'PP17'!V14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'PP17'!V15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'PP17'!V16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'PP17'!V17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'PP17'!V18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'PP17'!V19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'PP17'!X20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'PP17'!X27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'PP17'!W29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'PP17'!W31</f>
        <v>68</v>
      </c>
      <c r="Q31" s="142"/>
      <c r="R31" s="145">
        <f>IF((BM9&lt;80),4,0)</f>
        <v>4</v>
      </c>
      <c r="S31" s="133"/>
      <c r="T31" s="132">
        <f>SUM(P31:S32)</f>
        <v>72</v>
      </c>
      <c r="U31" s="133"/>
      <c r="V31" s="129">
        <f>AH21+AR21</f>
        <v>0</v>
      </c>
      <c r="W31" s="131">
        <f>T31-V31</f>
        <v>72</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'PP17'!W33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'PP17'!W34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IF(('PP17'!W35 &gt;24),24,'PP17'!W35)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'PP17'!W37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'PP17'!W39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'PP17'!W41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'PP17'!W42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'PP17'!W43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'PP17'!W44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'PP17'!A45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svIbymO4nEcTIVM5hrUItFt5k6q71w2bOS6VLy6+2nJEH2AbsyK2W81WyT3ezpL914QGEkSE7Sl7Y9H9pzJTqA==" saltValue="IiXUf62b8n85PwfM5xLK7A==" spinCount="100000"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1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1100-000001000000}">
      <formula1>64</formula1>
    </dataValidation>
    <dataValidation allowBlank="1" showInputMessage="1" showErrorMessage="1" promptTitle="No Entry Allowed" prompt="Must enter Leave Category above REMARKS!" sqref="R29:S32" xr:uid="{00000000-0002-0000-11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Q101"/>
  <sheetViews>
    <sheetView topLeftCell="A15" workbookViewId="0">
      <selection activeCell="J29" sqref="J29:J32"/>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'PP18'!C2</f>
        <v>0</v>
      </c>
      <c r="D2" s="264"/>
      <c r="E2" s="264"/>
      <c r="F2" s="264"/>
      <c r="G2" s="264"/>
      <c r="H2" s="264"/>
      <c r="I2" s="264"/>
      <c r="J2" s="264"/>
      <c r="K2" s="264"/>
      <c r="L2" s="265"/>
      <c r="M2" s="6">
        <f>'PP18'!M2 + 1</f>
        <v>19</v>
      </c>
      <c r="N2" s="7">
        <f>'PP18'!N2</f>
        <v>0</v>
      </c>
      <c r="O2" s="8">
        <f>'PP18'!O2</f>
        <v>0</v>
      </c>
      <c r="P2" s="7">
        <f>'PP18'!P2</f>
        <v>0</v>
      </c>
      <c r="Q2" s="7">
        <f>'PP18'!Q2</f>
        <v>0</v>
      </c>
      <c r="R2" s="7">
        <f>'PP18'!R2</f>
        <v>0</v>
      </c>
      <c r="S2" s="9">
        <f>'PP18'!S2</f>
        <v>1</v>
      </c>
      <c r="T2" s="10"/>
      <c r="U2" s="10"/>
      <c r="V2" s="11"/>
      <c r="W2" s="12"/>
      <c r="X2" s="13">
        <f>'PP18'!X2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'PP18'!C4</f>
        <v>0</v>
      </c>
      <c r="D4" s="261"/>
      <c r="E4" s="261"/>
      <c r="F4" s="262"/>
      <c r="G4" s="77" t="str">
        <f>'PP18'!G4</f>
        <v>25</v>
      </c>
      <c r="H4" s="7"/>
      <c r="I4" s="224"/>
      <c r="J4" s="225"/>
      <c r="K4" s="226"/>
      <c r="L4" s="224"/>
      <c r="M4" s="225"/>
      <c r="N4" s="7"/>
      <c r="O4" s="213"/>
      <c r="P4" s="214"/>
      <c r="Q4" s="7"/>
      <c r="R4" s="213"/>
      <c r="S4" s="214"/>
      <c r="T4" s="213"/>
      <c r="U4" s="214"/>
      <c r="V4" s="7"/>
      <c r="W4" s="213">
        <f>'PP18'!W4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'PP18'!A6 + 14</f>
        <v>45921</v>
      </c>
      <c r="B6" s="204"/>
      <c r="C6" s="204"/>
      <c r="D6" s="204"/>
      <c r="E6" s="204"/>
      <c r="F6" s="204"/>
      <c r="G6" s="205"/>
      <c r="H6" s="203">
        <f>A6 + 13</f>
        <v>45934</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'PP18'!BN9</f>
        <v>0</v>
      </c>
      <c r="BP8" t="s">
        <v>99</v>
      </c>
      <c r="BQ8" t="s">
        <v>160</v>
      </c>
    </row>
    <row r="9" spans="1:69" ht="12" customHeight="1" x14ac:dyDescent="0.2">
      <c r="A9" s="33"/>
      <c r="B9" s="33"/>
      <c r="C9" s="33"/>
      <c r="D9" s="33"/>
      <c r="E9" s="33"/>
      <c r="F9" s="33"/>
      <c r="G9" s="33"/>
      <c r="H9" s="33"/>
      <c r="I9" s="83"/>
      <c r="J9" s="92"/>
      <c r="K9" s="83"/>
      <c r="L9" s="33"/>
      <c r="M9" s="86"/>
      <c r="N9" s="33"/>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'PP18'!V9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83"/>
      <c r="J10" s="92"/>
      <c r="K10" s="83"/>
      <c r="L10" s="33"/>
      <c r="M10" s="86"/>
      <c r="N10" s="33"/>
      <c r="O10" s="38"/>
      <c r="P10" s="37"/>
      <c r="Q10" s="38"/>
      <c r="R10" s="39">
        <f t="shared" si="0"/>
        <v>0</v>
      </c>
      <c r="S10" s="40">
        <f t="shared" si="1"/>
        <v>0</v>
      </c>
      <c r="T10" s="39">
        <f t="shared" si="2"/>
        <v>0</v>
      </c>
      <c r="U10" s="40">
        <f t="shared" si="3"/>
        <v>0</v>
      </c>
      <c r="V10" s="172">
        <f>'PP18'!V10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83"/>
      <c r="J11" s="92"/>
      <c r="K11" s="83"/>
      <c r="L11" s="33"/>
      <c r="M11" s="86"/>
      <c r="N11" s="33"/>
      <c r="O11" s="38"/>
      <c r="P11" s="37"/>
      <c r="Q11" s="38"/>
      <c r="R11" s="39">
        <f t="shared" si="0"/>
        <v>0</v>
      </c>
      <c r="S11" s="40">
        <f t="shared" si="1"/>
        <v>0</v>
      </c>
      <c r="T11" s="39">
        <f t="shared" si="2"/>
        <v>0</v>
      </c>
      <c r="U11" s="40">
        <f t="shared" si="3"/>
        <v>0</v>
      </c>
      <c r="V11" s="172">
        <f>'PP18'!V11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83"/>
      <c r="J12" s="92"/>
      <c r="K12" s="83"/>
      <c r="L12" s="33"/>
      <c r="M12" s="86"/>
      <c r="N12" s="33" t="s">
        <v>14</v>
      </c>
      <c r="O12" s="38"/>
      <c r="P12" s="37"/>
      <c r="Q12" s="38"/>
      <c r="R12" s="39">
        <f t="shared" si="0"/>
        <v>0</v>
      </c>
      <c r="S12" s="40">
        <f t="shared" si="1"/>
        <v>0</v>
      </c>
      <c r="T12" s="39">
        <f t="shared" si="2"/>
        <v>0</v>
      </c>
      <c r="U12" s="40">
        <f t="shared" si="3"/>
        <v>0</v>
      </c>
      <c r="V12" s="172">
        <f>'PP18'!V12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83"/>
      <c r="J13" s="92"/>
      <c r="K13" s="83"/>
      <c r="L13" s="33"/>
      <c r="M13" s="86"/>
      <c r="N13" s="33" t="s">
        <v>14</v>
      </c>
      <c r="O13" s="38"/>
      <c r="P13" s="37"/>
      <c r="Q13" s="38"/>
      <c r="R13" s="39">
        <f t="shared" si="0"/>
        <v>0</v>
      </c>
      <c r="S13" s="40">
        <f t="shared" si="1"/>
        <v>0</v>
      </c>
      <c r="T13" s="39">
        <f t="shared" si="2"/>
        <v>0</v>
      </c>
      <c r="U13" s="40">
        <f t="shared" si="3"/>
        <v>0</v>
      </c>
      <c r="V13" s="172">
        <f>'PP18'!V13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83"/>
      <c r="J14" s="92"/>
      <c r="K14" s="83"/>
      <c r="L14" s="33"/>
      <c r="M14" s="86"/>
      <c r="N14" s="33" t="s">
        <v>14</v>
      </c>
      <c r="O14" s="38"/>
      <c r="P14" s="37"/>
      <c r="Q14" s="38"/>
      <c r="R14" s="39">
        <f t="shared" si="0"/>
        <v>0</v>
      </c>
      <c r="S14" s="40">
        <f t="shared" si="1"/>
        <v>0</v>
      </c>
      <c r="T14" s="39">
        <f t="shared" si="2"/>
        <v>0</v>
      </c>
      <c r="U14" s="40">
        <f t="shared" si="3"/>
        <v>0</v>
      </c>
      <c r="V14" s="172">
        <f>'PP18'!V14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83"/>
      <c r="J15" s="92"/>
      <c r="K15" s="83"/>
      <c r="L15" s="33"/>
      <c r="M15" s="86"/>
      <c r="N15" s="33" t="s">
        <v>14</v>
      </c>
      <c r="O15" s="38"/>
      <c r="P15" s="37"/>
      <c r="Q15" s="38"/>
      <c r="R15" s="39">
        <f t="shared" si="0"/>
        <v>0</v>
      </c>
      <c r="S15" s="40">
        <f t="shared" si="1"/>
        <v>0</v>
      </c>
      <c r="T15" s="39">
        <f t="shared" si="2"/>
        <v>0</v>
      </c>
      <c r="U15" s="40">
        <f t="shared" si="3"/>
        <v>0</v>
      </c>
      <c r="V15" s="172">
        <f>'PP18'!V15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83"/>
      <c r="J16" s="92"/>
      <c r="K16" s="83"/>
      <c r="L16" s="33"/>
      <c r="M16" s="86"/>
      <c r="N16" s="33" t="s">
        <v>14</v>
      </c>
      <c r="O16" s="38"/>
      <c r="P16" s="37"/>
      <c r="Q16" s="38"/>
      <c r="R16" s="39">
        <f t="shared" si="0"/>
        <v>0</v>
      </c>
      <c r="S16" s="40">
        <f t="shared" si="1"/>
        <v>0</v>
      </c>
      <c r="T16" s="39">
        <f t="shared" si="2"/>
        <v>0</v>
      </c>
      <c r="U16" s="40">
        <f t="shared" si="3"/>
        <v>0</v>
      </c>
      <c r="V16" s="172">
        <f>'PP18'!V16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83"/>
      <c r="J17" s="92"/>
      <c r="K17" s="83"/>
      <c r="L17" s="33"/>
      <c r="M17" s="86"/>
      <c r="N17" s="33" t="s">
        <v>14</v>
      </c>
      <c r="O17" s="38"/>
      <c r="P17" s="37"/>
      <c r="Q17" s="38"/>
      <c r="R17" s="39">
        <f t="shared" si="0"/>
        <v>0</v>
      </c>
      <c r="S17" s="40">
        <f t="shared" si="1"/>
        <v>0</v>
      </c>
      <c r="T17" s="39">
        <f t="shared" si="2"/>
        <v>0</v>
      </c>
      <c r="U17" s="40">
        <f t="shared" si="3"/>
        <v>0</v>
      </c>
      <c r="V17" s="172">
        <f>'PP18'!V17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83"/>
      <c r="J18" s="92"/>
      <c r="K18" s="83"/>
      <c r="L18" s="33"/>
      <c r="M18" s="86"/>
      <c r="N18" s="33"/>
      <c r="O18" s="38"/>
      <c r="P18" s="37"/>
      <c r="Q18" s="38"/>
      <c r="R18" s="39">
        <f t="shared" si="0"/>
        <v>0</v>
      </c>
      <c r="S18" s="40">
        <f t="shared" si="1"/>
        <v>0</v>
      </c>
      <c r="T18" s="39">
        <f t="shared" si="2"/>
        <v>0</v>
      </c>
      <c r="U18" s="40">
        <f t="shared" si="3"/>
        <v>0</v>
      </c>
      <c r="V18" s="172">
        <f>'PP18'!V18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83"/>
      <c r="J19" s="92"/>
      <c r="K19" s="83"/>
      <c r="L19" s="33"/>
      <c r="M19" s="86"/>
      <c r="N19" s="33" t="s">
        <v>14</v>
      </c>
      <c r="O19" s="38"/>
      <c r="P19" s="37"/>
      <c r="Q19" s="38"/>
      <c r="R19" s="39">
        <f t="shared" si="0"/>
        <v>0</v>
      </c>
      <c r="S19" s="40">
        <f t="shared" si="1"/>
        <v>0</v>
      </c>
      <c r="T19" s="39">
        <f t="shared" si="2"/>
        <v>0</v>
      </c>
      <c r="U19" s="40">
        <f t="shared" si="3"/>
        <v>0</v>
      </c>
      <c r="V19" s="258">
        <f>'PP18'!V19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'PP18'!X20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84">
        <f t="shared" si="22"/>
        <v>0</v>
      </c>
      <c r="J21" s="93">
        <f t="shared" si="22"/>
        <v>0</v>
      </c>
      <c r="K21" s="84">
        <f t="shared" si="22"/>
        <v>0</v>
      </c>
      <c r="L21" s="46">
        <f t="shared" si="22"/>
        <v>0</v>
      </c>
      <c r="M21" s="84">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83"/>
      <c r="J23" s="92"/>
      <c r="K23" s="83"/>
      <c r="L23" s="33"/>
      <c r="M23" s="86"/>
      <c r="N23" s="33"/>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83"/>
      <c r="J24" s="92"/>
      <c r="K24" s="83"/>
      <c r="L24" s="33"/>
      <c r="M24" s="86"/>
      <c r="N24" s="33"/>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83"/>
      <c r="J25" s="92"/>
      <c r="K25" s="83"/>
      <c r="L25" s="33"/>
      <c r="M25" s="86"/>
      <c r="N25" s="33"/>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84">
        <f t="shared" si="25"/>
        <v>0</v>
      </c>
      <c r="J27" s="84">
        <f t="shared" si="25"/>
        <v>0</v>
      </c>
      <c r="K27" s="84">
        <f t="shared" si="25"/>
        <v>0</v>
      </c>
      <c r="L27" s="46">
        <f t="shared" si="25"/>
        <v>0</v>
      </c>
      <c r="M27" s="84">
        <f t="shared" si="25"/>
        <v>0</v>
      </c>
      <c r="N27" s="46">
        <f t="shared" si="25"/>
        <v>0</v>
      </c>
      <c r="O27" s="189">
        <f>SUM(O23:P25)</f>
        <v>0</v>
      </c>
      <c r="P27" s="190"/>
      <c r="Q27" s="191">
        <f>AB29</f>
        <v>0</v>
      </c>
      <c r="R27" s="192"/>
      <c r="S27" s="58"/>
      <c r="T27" s="251"/>
      <c r="U27" s="253">
        <f>'PP18'!X27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85"/>
      <c r="J29" s="94" t="s">
        <v>14</v>
      </c>
      <c r="K29" s="85" t="s">
        <v>14</v>
      </c>
      <c r="L29" s="63" t="s">
        <v>14</v>
      </c>
      <c r="M29" s="87" t="s">
        <v>14</v>
      </c>
      <c r="N29" s="65"/>
      <c r="O29" s="161"/>
      <c r="P29" s="109">
        <f>'PP18'!W29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85"/>
      <c r="J30" s="94" t="s">
        <v>14</v>
      </c>
      <c r="K30" s="85" t="s">
        <v>14</v>
      </c>
      <c r="L30" s="63" t="s">
        <v>14</v>
      </c>
      <c r="M30" s="87"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85"/>
      <c r="J31" s="94"/>
      <c r="K31" s="85"/>
      <c r="L31" s="63"/>
      <c r="M31" s="87"/>
      <c r="N31" s="65"/>
      <c r="O31" s="161"/>
      <c r="P31" s="109">
        <f>'PP18'!W31</f>
        <v>72</v>
      </c>
      <c r="Q31" s="142"/>
      <c r="R31" s="145">
        <f>IF((BM9&lt;80),4,0)</f>
        <v>4</v>
      </c>
      <c r="S31" s="133"/>
      <c r="T31" s="132">
        <f>SUM(P31:S32)</f>
        <v>76</v>
      </c>
      <c r="U31" s="133"/>
      <c r="V31" s="129">
        <f>AH21+AR21</f>
        <v>0</v>
      </c>
      <c r="W31" s="131">
        <f>T31-V31</f>
        <v>76</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85"/>
      <c r="J32" s="94"/>
      <c r="K32" s="85"/>
      <c r="L32" s="63"/>
      <c r="M32" s="87"/>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'PP18'!W33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'PP18'!W34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IF(('PP18'!W35 &gt;24),24,'PP18'!W35)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'PP18'!W37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'PP18'!W39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'PP18'!W41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'PP18'!W42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'PP18'!W43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'PP18'!W44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'PP18'!A45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eJCm/Gxty+vKf0pzA3I0XFURlAokdkRZw/KIT3wH1FM5as1cAqTeP3/iBdyzh55ICAPqTDpwhV6XuzDgx7zskA==" saltValue="4a4BqpdQjVsKx/Q+kho1gQ==" spinCount="100000"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12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12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2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Q101"/>
  <sheetViews>
    <sheetView workbookViewId="0">
      <selection activeCell="I31" sqref="I31"/>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6">
        <f>'PP19'!C2:L2</f>
        <v>0</v>
      </c>
      <c r="D2" s="264"/>
      <c r="E2" s="264"/>
      <c r="F2" s="264"/>
      <c r="G2" s="264"/>
      <c r="H2" s="264"/>
      <c r="I2" s="264"/>
      <c r="J2" s="264"/>
      <c r="K2" s="264"/>
      <c r="L2" s="265"/>
      <c r="M2" s="6">
        <f>'PP19'!M2 + 1</f>
        <v>20</v>
      </c>
      <c r="N2" s="7">
        <f>'PP19'!N2</f>
        <v>0</v>
      </c>
      <c r="O2" s="8">
        <f>'PP19'!O2</f>
        <v>0</v>
      </c>
      <c r="P2" s="7">
        <f>'PP19'!P2</f>
        <v>0</v>
      </c>
      <c r="Q2" s="7">
        <f>'PP19'!Q2</f>
        <v>0</v>
      </c>
      <c r="R2" s="7">
        <f>'PP19'!R2</f>
        <v>0</v>
      </c>
      <c r="S2" s="9">
        <f>'PP19'!S2</f>
        <v>1</v>
      </c>
      <c r="T2" s="10"/>
      <c r="U2" s="10"/>
      <c r="V2" s="11"/>
      <c r="W2" s="12"/>
      <c r="X2" s="13">
        <f>'PP19'!X2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'PP19'!C4</f>
        <v>0</v>
      </c>
      <c r="D4" s="261"/>
      <c r="E4" s="261"/>
      <c r="F4" s="262"/>
      <c r="G4" s="77" t="str">
        <f>'PP18'!G4</f>
        <v>25</v>
      </c>
      <c r="H4" s="7"/>
      <c r="I4" s="224"/>
      <c r="J4" s="225"/>
      <c r="K4" s="226"/>
      <c r="L4" s="224"/>
      <c r="M4" s="225"/>
      <c r="N4" s="7"/>
      <c r="O4" s="213"/>
      <c r="P4" s="214"/>
      <c r="Q4" s="7"/>
      <c r="R4" s="213"/>
      <c r="S4" s="214"/>
      <c r="T4" s="213"/>
      <c r="U4" s="214"/>
      <c r="V4" s="7"/>
      <c r="W4" s="213">
        <f>'PP19'!W4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'PP19'!A6 + 14</f>
        <v>45935</v>
      </c>
      <c r="B6" s="204"/>
      <c r="C6" s="204"/>
      <c r="D6" s="204"/>
      <c r="E6" s="204"/>
      <c r="F6" s="204"/>
      <c r="G6" s="205"/>
      <c r="H6" s="203">
        <f>A6 + 13</f>
        <v>45948</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'PP19'!BN9</f>
        <v>0</v>
      </c>
      <c r="BP8" t="s">
        <v>99</v>
      </c>
      <c r="BQ8" t="s">
        <v>160</v>
      </c>
    </row>
    <row r="9" spans="1:69" ht="12" customHeight="1" x14ac:dyDescent="0.2">
      <c r="A9" s="83"/>
      <c r="B9" s="83"/>
      <c r="C9" s="33"/>
      <c r="D9" s="83"/>
      <c r="E9" s="83"/>
      <c r="F9" s="83"/>
      <c r="G9" s="88"/>
      <c r="H9" s="44"/>
      <c r="I9" s="8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'PP19'!V9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83"/>
      <c r="B10" s="83"/>
      <c r="C10" s="33"/>
      <c r="D10" s="83"/>
      <c r="E10" s="83"/>
      <c r="F10" s="83"/>
      <c r="G10" s="88"/>
      <c r="H10" s="44"/>
      <c r="I10" s="83"/>
      <c r="J10" s="33"/>
      <c r="K10" s="33"/>
      <c r="L10" s="33"/>
      <c r="M10" s="33"/>
      <c r="N10" s="33"/>
      <c r="O10" s="38"/>
      <c r="P10" s="37"/>
      <c r="Q10" s="38"/>
      <c r="R10" s="39">
        <f t="shared" si="0"/>
        <v>0</v>
      </c>
      <c r="S10" s="40">
        <f t="shared" si="1"/>
        <v>0</v>
      </c>
      <c r="T10" s="39">
        <f t="shared" si="2"/>
        <v>0</v>
      </c>
      <c r="U10" s="40">
        <f t="shared" si="3"/>
        <v>0</v>
      </c>
      <c r="V10" s="172">
        <f>'PP19'!V10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83"/>
      <c r="B11" s="83"/>
      <c r="C11" s="33"/>
      <c r="D11" s="83"/>
      <c r="E11" s="83"/>
      <c r="F11" s="83"/>
      <c r="G11" s="88"/>
      <c r="H11" s="44"/>
      <c r="I11" s="83"/>
      <c r="J11" s="33"/>
      <c r="K11" s="33"/>
      <c r="L11" s="33"/>
      <c r="M11" s="33"/>
      <c r="N11" s="44"/>
      <c r="O11" s="38"/>
      <c r="P11" s="37"/>
      <c r="Q11" s="38"/>
      <c r="R11" s="39">
        <f t="shared" si="0"/>
        <v>0</v>
      </c>
      <c r="S11" s="40">
        <f t="shared" si="1"/>
        <v>0</v>
      </c>
      <c r="T11" s="39">
        <f t="shared" si="2"/>
        <v>0</v>
      </c>
      <c r="U11" s="40">
        <f t="shared" si="3"/>
        <v>0</v>
      </c>
      <c r="V11" s="172">
        <f>'PP19'!V11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83" t="s">
        <v>14</v>
      </c>
      <c r="B12" s="83"/>
      <c r="C12" s="33"/>
      <c r="D12" s="83"/>
      <c r="E12" s="83"/>
      <c r="F12" s="83"/>
      <c r="G12" s="88"/>
      <c r="H12" s="44"/>
      <c r="I12" s="83"/>
      <c r="J12" s="33"/>
      <c r="K12" s="33"/>
      <c r="L12" s="33"/>
      <c r="M12" s="33"/>
      <c r="N12" s="44" t="s">
        <v>14</v>
      </c>
      <c r="O12" s="38"/>
      <c r="P12" s="37"/>
      <c r="Q12" s="38"/>
      <c r="R12" s="39">
        <f t="shared" si="0"/>
        <v>0</v>
      </c>
      <c r="S12" s="40">
        <f t="shared" si="1"/>
        <v>0</v>
      </c>
      <c r="T12" s="39">
        <f t="shared" si="2"/>
        <v>0</v>
      </c>
      <c r="U12" s="40">
        <f t="shared" si="3"/>
        <v>0</v>
      </c>
      <c r="V12" s="172">
        <f>'PP19'!V12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83" t="s">
        <v>14</v>
      </c>
      <c r="B13" s="83"/>
      <c r="C13" s="33"/>
      <c r="D13" s="83"/>
      <c r="E13" s="83"/>
      <c r="F13" s="83"/>
      <c r="G13" s="88"/>
      <c r="H13" s="44"/>
      <c r="I13" s="83"/>
      <c r="J13" s="33"/>
      <c r="K13" s="33"/>
      <c r="L13" s="33"/>
      <c r="M13" s="33"/>
      <c r="N13" s="44" t="s">
        <v>14</v>
      </c>
      <c r="O13" s="38"/>
      <c r="P13" s="37"/>
      <c r="Q13" s="38"/>
      <c r="R13" s="39">
        <f t="shared" si="0"/>
        <v>0</v>
      </c>
      <c r="S13" s="40">
        <f t="shared" si="1"/>
        <v>0</v>
      </c>
      <c r="T13" s="39">
        <f t="shared" si="2"/>
        <v>0</v>
      </c>
      <c r="U13" s="40">
        <f t="shared" si="3"/>
        <v>0</v>
      </c>
      <c r="V13" s="172">
        <f>'PP19'!V13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83" t="s">
        <v>14</v>
      </c>
      <c r="B14" s="83"/>
      <c r="C14" s="33"/>
      <c r="D14" s="83"/>
      <c r="E14" s="83"/>
      <c r="F14" s="83"/>
      <c r="G14" s="88"/>
      <c r="H14" s="44"/>
      <c r="I14" s="83"/>
      <c r="J14" s="33"/>
      <c r="K14" s="33"/>
      <c r="L14" s="33"/>
      <c r="M14" s="33"/>
      <c r="N14" s="44" t="s">
        <v>14</v>
      </c>
      <c r="O14" s="38"/>
      <c r="P14" s="37"/>
      <c r="Q14" s="38"/>
      <c r="R14" s="39">
        <f t="shared" si="0"/>
        <v>0</v>
      </c>
      <c r="S14" s="40">
        <f t="shared" si="1"/>
        <v>0</v>
      </c>
      <c r="T14" s="39">
        <f t="shared" si="2"/>
        <v>0</v>
      </c>
      <c r="U14" s="40">
        <f t="shared" si="3"/>
        <v>0</v>
      </c>
      <c r="V14" s="172">
        <f>'PP19'!V14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83" t="s">
        <v>14</v>
      </c>
      <c r="B15" s="83"/>
      <c r="C15" s="33"/>
      <c r="D15" s="83"/>
      <c r="E15" s="83"/>
      <c r="F15" s="83"/>
      <c r="G15" s="88"/>
      <c r="H15" s="44"/>
      <c r="I15" s="83"/>
      <c r="J15" s="33"/>
      <c r="K15" s="33"/>
      <c r="L15" s="33"/>
      <c r="M15" s="33"/>
      <c r="N15" s="44" t="s">
        <v>14</v>
      </c>
      <c r="O15" s="38"/>
      <c r="P15" s="37"/>
      <c r="Q15" s="38"/>
      <c r="R15" s="39">
        <f t="shared" si="0"/>
        <v>0</v>
      </c>
      <c r="S15" s="40">
        <f t="shared" si="1"/>
        <v>0</v>
      </c>
      <c r="T15" s="39">
        <f t="shared" si="2"/>
        <v>0</v>
      </c>
      <c r="U15" s="40">
        <f t="shared" si="3"/>
        <v>0</v>
      </c>
      <c r="V15" s="172">
        <f>'PP19'!V15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83" t="s">
        <v>14</v>
      </c>
      <c r="B16" s="83"/>
      <c r="C16" s="33"/>
      <c r="D16" s="83"/>
      <c r="E16" s="83"/>
      <c r="F16" s="83"/>
      <c r="G16" s="88"/>
      <c r="H16" s="44"/>
      <c r="I16" s="83"/>
      <c r="J16" s="33"/>
      <c r="K16" s="33"/>
      <c r="L16" s="33"/>
      <c r="M16" s="33"/>
      <c r="N16" s="44" t="s">
        <v>14</v>
      </c>
      <c r="O16" s="38"/>
      <c r="P16" s="37"/>
      <c r="Q16" s="38"/>
      <c r="R16" s="39">
        <f t="shared" si="0"/>
        <v>0</v>
      </c>
      <c r="S16" s="40">
        <f t="shared" si="1"/>
        <v>0</v>
      </c>
      <c r="T16" s="39">
        <f t="shared" si="2"/>
        <v>0</v>
      </c>
      <c r="U16" s="40">
        <f t="shared" si="3"/>
        <v>0</v>
      </c>
      <c r="V16" s="172">
        <f>'PP19'!V16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83" t="s">
        <v>14</v>
      </c>
      <c r="B17" s="83"/>
      <c r="C17" s="33"/>
      <c r="D17" s="83"/>
      <c r="E17" s="83"/>
      <c r="F17" s="83"/>
      <c r="G17" s="88"/>
      <c r="H17" s="44"/>
      <c r="I17" s="83"/>
      <c r="J17" s="33"/>
      <c r="K17" s="33"/>
      <c r="L17" s="33"/>
      <c r="M17" s="33"/>
      <c r="N17" s="44" t="s">
        <v>14</v>
      </c>
      <c r="O17" s="38"/>
      <c r="P17" s="37"/>
      <c r="Q17" s="38"/>
      <c r="R17" s="39">
        <f t="shared" si="0"/>
        <v>0</v>
      </c>
      <c r="S17" s="40">
        <f t="shared" si="1"/>
        <v>0</v>
      </c>
      <c r="T17" s="39">
        <f t="shared" si="2"/>
        <v>0</v>
      </c>
      <c r="U17" s="40">
        <f t="shared" si="3"/>
        <v>0</v>
      </c>
      <c r="V17" s="172">
        <f>'PP19'!V17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83"/>
      <c r="B18" s="83"/>
      <c r="C18" s="33"/>
      <c r="D18" s="83"/>
      <c r="E18" s="83"/>
      <c r="F18" s="83"/>
      <c r="G18" s="88"/>
      <c r="H18" s="44"/>
      <c r="I18" s="83"/>
      <c r="J18" s="33"/>
      <c r="K18" s="33"/>
      <c r="L18" s="33"/>
      <c r="M18" s="33"/>
      <c r="N18" s="44"/>
      <c r="O18" s="38"/>
      <c r="P18" s="37"/>
      <c r="Q18" s="38"/>
      <c r="R18" s="39">
        <f t="shared" si="0"/>
        <v>0</v>
      </c>
      <c r="S18" s="40">
        <f t="shared" si="1"/>
        <v>0</v>
      </c>
      <c r="T18" s="39">
        <f t="shared" si="2"/>
        <v>0</v>
      </c>
      <c r="U18" s="40">
        <f t="shared" si="3"/>
        <v>0</v>
      </c>
      <c r="V18" s="172">
        <f>'PP19'!V18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83" t="s">
        <v>14</v>
      </c>
      <c r="B19" s="83"/>
      <c r="C19" s="33"/>
      <c r="D19" s="83"/>
      <c r="E19" s="83"/>
      <c r="F19" s="83"/>
      <c r="G19" s="88"/>
      <c r="H19" s="44"/>
      <c r="I19" s="83"/>
      <c r="J19" s="33"/>
      <c r="K19" s="33"/>
      <c r="L19" s="33"/>
      <c r="M19" s="33"/>
      <c r="N19" s="33" t="s">
        <v>14</v>
      </c>
      <c r="O19" s="38"/>
      <c r="P19" s="37"/>
      <c r="Q19" s="38"/>
      <c r="R19" s="39">
        <f t="shared" si="0"/>
        <v>0</v>
      </c>
      <c r="S19" s="40">
        <f t="shared" si="1"/>
        <v>0</v>
      </c>
      <c r="T19" s="39">
        <f t="shared" si="2"/>
        <v>0</v>
      </c>
      <c r="U19" s="40">
        <f t="shared" si="3"/>
        <v>0</v>
      </c>
      <c r="V19" s="258">
        <f>'PP19'!V19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'PP19'!X20</f>
        <v>0</v>
      </c>
      <c r="AU20" s="32"/>
      <c r="AV20" s="32"/>
      <c r="AX20" s="32"/>
      <c r="AY20" s="32"/>
      <c r="AZ20" s="32"/>
      <c r="BA20" s="32"/>
      <c r="BB20" s="32"/>
      <c r="BC20" s="32"/>
      <c r="BD20" s="32"/>
      <c r="BE20" s="32"/>
      <c r="BF20" s="32"/>
      <c r="BG20" s="32"/>
      <c r="BH20" s="32"/>
      <c r="BI20" s="32"/>
      <c r="BJ20" s="32"/>
      <c r="BK20" s="32"/>
    </row>
    <row r="21" spans="1:69" ht="12" customHeight="1" x14ac:dyDescent="0.2">
      <c r="A21" s="84">
        <f t="shared" ref="A21:N21" si="22">AX21</f>
        <v>0</v>
      </c>
      <c r="B21" s="84">
        <f t="shared" si="22"/>
        <v>0</v>
      </c>
      <c r="C21" s="46">
        <f t="shared" si="22"/>
        <v>0</v>
      </c>
      <c r="D21" s="46">
        <f t="shared" si="22"/>
        <v>0</v>
      </c>
      <c r="E21" s="84">
        <f t="shared" si="22"/>
        <v>0</v>
      </c>
      <c r="F21" s="84">
        <f t="shared" si="22"/>
        <v>0</v>
      </c>
      <c r="G21" s="90">
        <f t="shared" si="22"/>
        <v>0</v>
      </c>
      <c r="H21" s="89">
        <f t="shared" si="22"/>
        <v>0</v>
      </c>
      <c r="I21" s="84">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83" t="s">
        <v>14</v>
      </c>
      <c r="B23" s="83"/>
      <c r="C23" s="33"/>
      <c r="D23" s="83"/>
      <c r="E23" s="83"/>
      <c r="F23" s="83"/>
      <c r="G23" s="88"/>
      <c r="H23" s="44"/>
      <c r="I23" s="8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83"/>
      <c r="B24" s="83"/>
      <c r="C24" s="33"/>
      <c r="D24" s="83"/>
      <c r="E24" s="83"/>
      <c r="F24" s="83"/>
      <c r="G24" s="88"/>
      <c r="H24" s="44"/>
      <c r="I24" s="8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83" t="s">
        <v>14</v>
      </c>
      <c r="B25" s="83"/>
      <c r="C25" s="33"/>
      <c r="D25" s="83"/>
      <c r="E25" s="83"/>
      <c r="F25" s="83"/>
      <c r="G25" s="88"/>
      <c r="H25" s="44"/>
      <c r="I25" s="8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84">
        <f t="shared" si="25"/>
        <v>0</v>
      </c>
      <c r="E27" s="84">
        <f t="shared" si="25"/>
        <v>0</v>
      </c>
      <c r="F27" s="84">
        <f t="shared" si="25"/>
        <v>0</v>
      </c>
      <c r="G27" s="90">
        <f t="shared" si="25"/>
        <v>0</v>
      </c>
      <c r="H27" s="89">
        <f t="shared" si="25"/>
        <v>0</v>
      </c>
      <c r="I27" s="84">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'PP19'!X27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85"/>
      <c r="B29" s="85" t="s">
        <v>14</v>
      </c>
      <c r="C29" s="63"/>
      <c r="D29" s="85"/>
      <c r="E29" s="85" t="s">
        <v>14</v>
      </c>
      <c r="F29" s="85"/>
      <c r="G29" s="91"/>
      <c r="H29" s="64"/>
      <c r="I29" s="85"/>
      <c r="J29" s="63" t="s">
        <v>14</v>
      </c>
      <c r="K29" s="63" t="s">
        <v>14</v>
      </c>
      <c r="L29" s="63" t="s">
        <v>14</v>
      </c>
      <c r="M29" s="63" t="s">
        <v>14</v>
      </c>
      <c r="N29" s="65"/>
      <c r="O29" s="161"/>
      <c r="P29" s="109">
        <f>'PP19'!W29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85"/>
      <c r="B30" s="85" t="s">
        <v>14</v>
      </c>
      <c r="C30" s="63"/>
      <c r="D30" s="85"/>
      <c r="E30" s="85" t="s">
        <v>14</v>
      </c>
      <c r="F30" s="85"/>
      <c r="G30" s="91"/>
      <c r="H30" s="64"/>
      <c r="I30" s="85"/>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85"/>
      <c r="B31" s="85"/>
      <c r="C31" s="63"/>
      <c r="D31" s="85"/>
      <c r="E31" s="85"/>
      <c r="F31" s="85"/>
      <c r="G31" s="91"/>
      <c r="H31" s="64"/>
      <c r="I31" s="85"/>
      <c r="J31" s="63"/>
      <c r="K31" s="63"/>
      <c r="L31" s="63"/>
      <c r="M31" s="63"/>
      <c r="N31" s="65"/>
      <c r="O31" s="161"/>
      <c r="P31" s="109">
        <f>'PP19'!W31</f>
        <v>76</v>
      </c>
      <c r="Q31" s="142"/>
      <c r="R31" s="145">
        <f>IF((BM9&lt;80),4,0)</f>
        <v>4</v>
      </c>
      <c r="S31" s="133"/>
      <c r="T31" s="132">
        <f>SUM(P31:S32)</f>
        <v>80</v>
      </c>
      <c r="U31" s="133"/>
      <c r="V31" s="129">
        <f>AH21+AR21</f>
        <v>0</v>
      </c>
      <c r="W31" s="131">
        <f>T31-V31</f>
        <v>80</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85"/>
      <c r="B32" s="85"/>
      <c r="C32" s="63"/>
      <c r="D32" s="85"/>
      <c r="E32" s="85"/>
      <c r="F32" s="85"/>
      <c r="G32" s="91"/>
      <c r="H32" s="64"/>
      <c r="I32" s="85"/>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'PP19'!W33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'PP19'!W34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IF(('PP19'!W35 &gt;24),24,'PP19'!W35)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'PP19'!W37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'PP19'!W39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'PP19'!W41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'PP19'!W42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'PP19'!W43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'PP19'!W44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'PP19'!A45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J3CXGC1HQWpvP1Rx8kBnOlwGAbVXYAoay5mVkbJdHX5nbtlhd99peqL3tIn+ABeX/8FYot4BJnmQgxRmMOeldg==" saltValue="e7MQXvHyL0+MwtzbAYEk5g==" spinCount="100000" sheet="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3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1300-000001000000}">
      <formula1>64</formula1>
    </dataValidation>
    <dataValidation allowBlank="1" showInputMessage="1" showErrorMessage="1" promptTitle="No Entry Allowed" prompt="Must enter Leave Category above REMARKS!" sqref="R29:S32" xr:uid="{00000000-0002-0000-13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'PP20'!C2</f>
        <v>0</v>
      </c>
      <c r="D2" s="264"/>
      <c r="E2" s="264"/>
      <c r="F2" s="264"/>
      <c r="G2" s="264"/>
      <c r="H2" s="264"/>
      <c r="I2" s="264"/>
      <c r="J2" s="264"/>
      <c r="K2" s="264"/>
      <c r="L2" s="265"/>
      <c r="M2" s="6">
        <f>'PP20'!M2 + 1</f>
        <v>21</v>
      </c>
      <c r="N2" s="7">
        <f>'PP20'!N2</f>
        <v>0</v>
      </c>
      <c r="O2" s="8">
        <f>'PP20'!O2</f>
        <v>0</v>
      </c>
      <c r="P2" s="7">
        <f>'PP20'!P2</f>
        <v>0</v>
      </c>
      <c r="Q2" s="7">
        <f>'PP20'!Q2</f>
        <v>0</v>
      </c>
      <c r="R2" s="7">
        <f>'PP20'!R2</f>
        <v>0</v>
      </c>
      <c r="S2" s="9">
        <f>'PP20'!S2</f>
        <v>1</v>
      </c>
      <c r="T2" s="10"/>
      <c r="U2" s="10"/>
      <c r="V2" s="11"/>
      <c r="W2" s="12"/>
      <c r="X2" s="13">
        <f>'PP20'!X2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'PP20'!C4</f>
        <v>0</v>
      </c>
      <c r="D4" s="261"/>
      <c r="E4" s="261"/>
      <c r="F4" s="262"/>
      <c r="G4" s="77" t="str">
        <f>'PP20'!G4</f>
        <v>25</v>
      </c>
      <c r="H4" s="7"/>
      <c r="I4" s="224"/>
      <c r="J4" s="225"/>
      <c r="K4" s="226"/>
      <c r="L4" s="224"/>
      <c r="M4" s="225"/>
      <c r="N4" s="7"/>
      <c r="O4" s="213"/>
      <c r="P4" s="214"/>
      <c r="Q4" s="7"/>
      <c r="R4" s="213"/>
      <c r="S4" s="214"/>
      <c r="T4" s="213"/>
      <c r="U4" s="214"/>
      <c r="V4" s="7"/>
      <c r="W4" s="213">
        <f>'PP20'!W4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'PP20'!A6 + 14</f>
        <v>45949</v>
      </c>
      <c r="B6" s="204"/>
      <c r="C6" s="204"/>
      <c r="D6" s="204"/>
      <c r="E6" s="204"/>
      <c r="F6" s="204"/>
      <c r="G6" s="205"/>
      <c r="H6" s="203">
        <f>A6 + 13</f>
        <v>45962</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'PP20'!BN9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'PP20'!V9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'PP20'!V10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'PP20'!V11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'PP20'!V12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'PP20'!V13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'PP20'!V14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'PP20'!V15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'PP20'!V16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'PP20'!V17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'PP20'!V18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'PP20'!V19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'PP20'!X20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'PP20'!X27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'PP20'!W29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'PP20'!W31</f>
        <v>80</v>
      </c>
      <c r="Q31" s="142"/>
      <c r="R31" s="145">
        <f>IF((BM9&lt;80),4,0)</f>
        <v>4</v>
      </c>
      <c r="S31" s="133"/>
      <c r="T31" s="132">
        <f>SUM(P31:S32)</f>
        <v>84</v>
      </c>
      <c r="U31" s="133"/>
      <c r="V31" s="129">
        <f>AH21+AR21</f>
        <v>0</v>
      </c>
      <c r="W31" s="131">
        <f>T31-V31</f>
        <v>84</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'PP20'!W33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'PP20'!W34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IF(('PP20'!W35 &gt;24),24,'PP20'!W35)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'PP20'!W37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'PP20'!W39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'PP20'!W41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'PP20'!W42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'PP20'!W43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'PP20'!W44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'PP20'!A45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14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14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4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Q101"/>
  <sheetViews>
    <sheetView workbookViewId="0">
      <selection activeCell="B9" sqref="B9"/>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'PP21'!C2</f>
        <v>0</v>
      </c>
      <c r="D2" s="264"/>
      <c r="E2" s="264"/>
      <c r="F2" s="264"/>
      <c r="G2" s="264"/>
      <c r="H2" s="264"/>
      <c r="I2" s="264"/>
      <c r="J2" s="264"/>
      <c r="K2" s="264"/>
      <c r="L2" s="265"/>
      <c r="M2" s="6">
        <f>'PP21'!M2 + 1</f>
        <v>22</v>
      </c>
      <c r="N2" s="7">
        <f>'PP21'!N2</f>
        <v>0</v>
      </c>
      <c r="O2" s="8">
        <f>'PP21'!O2</f>
        <v>0</v>
      </c>
      <c r="P2" s="7">
        <f>'PP21'!P2</f>
        <v>0</v>
      </c>
      <c r="Q2" s="7">
        <f>'PP21'!Q2</f>
        <v>0</v>
      </c>
      <c r="R2" s="7">
        <f>'PP21'!R2</f>
        <v>0</v>
      </c>
      <c r="S2" s="9">
        <f>'PP21'!S2</f>
        <v>1</v>
      </c>
      <c r="T2" s="10"/>
      <c r="U2" s="10"/>
      <c r="V2" s="11"/>
      <c r="W2" s="12"/>
      <c r="X2" s="13">
        <f>'PP21'!X2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'PP21'!C4</f>
        <v>0</v>
      </c>
      <c r="D4" s="261"/>
      <c r="E4" s="261"/>
      <c r="F4" s="262"/>
      <c r="G4" s="77" t="str">
        <f>'PP21'!G4</f>
        <v>25</v>
      </c>
      <c r="H4" s="7"/>
      <c r="I4" s="224"/>
      <c r="J4" s="225"/>
      <c r="K4" s="226"/>
      <c r="L4" s="224"/>
      <c r="M4" s="225"/>
      <c r="N4" s="7"/>
      <c r="O4" s="213"/>
      <c r="P4" s="214"/>
      <c r="Q4" s="7"/>
      <c r="R4" s="213"/>
      <c r="S4" s="214"/>
      <c r="T4" s="213"/>
      <c r="U4" s="214"/>
      <c r="V4" s="7"/>
      <c r="W4" s="213">
        <f>'PP21'!W4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'PP21'!A6 + 14</f>
        <v>45963</v>
      </c>
      <c r="B6" s="204"/>
      <c r="C6" s="204"/>
      <c r="D6" s="204"/>
      <c r="E6" s="204"/>
      <c r="F6" s="204"/>
      <c r="G6" s="205"/>
      <c r="H6" s="203">
        <f>A6 + 13</f>
        <v>45976</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'PP21'!BN9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'PP21'!V9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'PP21'!V10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'PP21'!V11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'PP21'!V12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'PP21'!V13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'PP21'!V14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'PP21'!V15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'PP21'!V16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'PP21'!V17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'PP21'!V18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'PP21'!V19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'PP21'!X20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'PP21'!X27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'PP21'!W29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'PP21'!W31</f>
        <v>84</v>
      </c>
      <c r="Q31" s="142"/>
      <c r="R31" s="145">
        <f>IF((BM9&lt;80),4,0)</f>
        <v>4</v>
      </c>
      <c r="S31" s="133"/>
      <c r="T31" s="132">
        <f>SUM(P31:S32)</f>
        <v>88</v>
      </c>
      <c r="U31" s="133"/>
      <c r="V31" s="129">
        <f>AH21+AR21</f>
        <v>0</v>
      </c>
      <c r="W31" s="131">
        <f>T31-V31</f>
        <v>88</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'PP21'!W33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'PP21'!W34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IF(('PP21'!W35 &gt;24),24,'PP21'!W35)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'PP21'!W37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'PP21'!W39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'PP21'!W41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'PP21'!W42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'PP21'!W43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'PP21'!W44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'PP21'!A45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5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1500-000001000000}">
      <formula1>64</formula1>
    </dataValidation>
    <dataValidation allowBlank="1" showInputMessage="1" showErrorMessage="1" promptTitle="No Entry Allowed" prompt="Must enter Leave Category above REMARKS!" sqref="R29:S32" xr:uid="{00000000-0002-0000-15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Q101"/>
  <sheetViews>
    <sheetView workbookViewId="0">
      <selection activeCell="C2" sqref="C2:L2"/>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'PP22'!C2</f>
        <v>0</v>
      </c>
      <c r="D2" s="264"/>
      <c r="E2" s="264"/>
      <c r="F2" s="264"/>
      <c r="G2" s="264"/>
      <c r="H2" s="264"/>
      <c r="I2" s="264"/>
      <c r="J2" s="264"/>
      <c r="K2" s="264"/>
      <c r="L2" s="265"/>
      <c r="M2" s="6">
        <f>'PP22'!M2 + 1</f>
        <v>23</v>
      </c>
      <c r="N2" s="7">
        <f>'PP22'!N2</f>
        <v>0</v>
      </c>
      <c r="O2" s="8">
        <f>'PP22'!O2</f>
        <v>0</v>
      </c>
      <c r="P2" s="7">
        <f>'PP22'!P2</f>
        <v>0</v>
      </c>
      <c r="Q2" s="7">
        <f>'PP22'!Q2</f>
        <v>0</v>
      </c>
      <c r="R2" s="7">
        <f>'PP22'!R2</f>
        <v>0</v>
      </c>
      <c r="S2" s="9">
        <f>'PP22'!S2</f>
        <v>1</v>
      </c>
      <c r="T2" s="10"/>
      <c r="U2" s="10"/>
      <c r="V2" s="11"/>
      <c r="W2" s="12"/>
      <c r="X2" s="13">
        <f>'PP22'!X2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'PP22'!C4</f>
        <v>0</v>
      </c>
      <c r="D4" s="261"/>
      <c r="E4" s="261"/>
      <c r="F4" s="262"/>
      <c r="G4" s="77" t="str">
        <f>'PP22'!G4</f>
        <v>25</v>
      </c>
      <c r="H4" s="7"/>
      <c r="I4" s="224"/>
      <c r="J4" s="225"/>
      <c r="K4" s="226"/>
      <c r="L4" s="224"/>
      <c r="M4" s="225"/>
      <c r="N4" s="7"/>
      <c r="O4" s="213"/>
      <c r="P4" s="214"/>
      <c r="Q4" s="7"/>
      <c r="R4" s="213"/>
      <c r="S4" s="214"/>
      <c r="T4" s="213"/>
      <c r="U4" s="214"/>
      <c r="V4" s="7"/>
      <c r="W4" s="213">
        <f>'PP22'!W4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'PP22'!A6 + 14</f>
        <v>45977</v>
      </c>
      <c r="B6" s="204"/>
      <c r="C6" s="204"/>
      <c r="D6" s="204"/>
      <c r="E6" s="204"/>
      <c r="F6" s="204"/>
      <c r="G6" s="205"/>
      <c r="H6" s="203">
        <f>A6 + 13</f>
        <v>45990</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'PP22'!BN9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'PP22'!V9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'PP22'!V10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'PP22'!V11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'PP22'!V12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'PP22'!V13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'PP22'!V14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'PP22'!V15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'PP22'!V16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'PP22'!V17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'PP22'!V18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'PP22'!V19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'PP22'!X20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'PP22'!X27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'PP22'!W29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'PP22'!W31</f>
        <v>88</v>
      </c>
      <c r="Q31" s="142"/>
      <c r="R31" s="145">
        <f>IF((BM9&lt;80),4,0)</f>
        <v>4</v>
      </c>
      <c r="S31" s="133"/>
      <c r="T31" s="132">
        <f>SUM(P31:S32)</f>
        <v>92</v>
      </c>
      <c r="U31" s="133"/>
      <c r="V31" s="129">
        <f>AH21+AR21</f>
        <v>0</v>
      </c>
      <c r="W31" s="131">
        <f>T31-V31</f>
        <v>92</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'PP22'!W33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'PP22'!W34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IF(('PP22'!W35 &gt;24),24,'PP22'!W35)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'PP22'!W37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'PP22'!W39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'PP22'!W41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'PP22'!W42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'PP22'!W43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'PP22'!W44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'PP22'!A45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disablePrompts="1" count="3">
    <dataValidation allowBlank="1" showInputMessage="1" showErrorMessage="1" promptTitle="No Entry Allowed" prompt="Must enter Leave Category above REMARKS!" sqref="R29:S32" xr:uid="{00000000-0002-0000-16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16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6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Q101"/>
  <sheetViews>
    <sheetView topLeftCell="A13" workbookViewId="0">
      <selection activeCell="P29" sqref="P29:Q30"/>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'PP23'!C2</f>
        <v>0</v>
      </c>
      <c r="D2" s="264"/>
      <c r="E2" s="264"/>
      <c r="F2" s="264"/>
      <c r="G2" s="264"/>
      <c r="H2" s="264"/>
      <c r="I2" s="264"/>
      <c r="J2" s="264"/>
      <c r="K2" s="264"/>
      <c r="L2" s="265"/>
      <c r="M2" s="6">
        <f>'PP23'!M2 + 1</f>
        <v>24</v>
      </c>
      <c r="N2" s="7">
        <f>'PP23'!N2</f>
        <v>0</v>
      </c>
      <c r="O2" s="8">
        <f>'PP23'!O2</f>
        <v>0</v>
      </c>
      <c r="P2" s="7">
        <f>'PP23'!P2</f>
        <v>0</v>
      </c>
      <c r="Q2" s="7">
        <f>'PP23'!Q2</f>
        <v>0</v>
      </c>
      <c r="R2" s="7">
        <f>'PP23'!R2</f>
        <v>0</v>
      </c>
      <c r="S2" s="9">
        <f>'PP23'!S2</f>
        <v>1</v>
      </c>
      <c r="T2" s="10"/>
      <c r="U2" s="10"/>
      <c r="V2" s="11"/>
      <c r="W2" s="12"/>
      <c r="X2" s="13">
        <f>'PP23'!X2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'PP23'!C4</f>
        <v>0</v>
      </c>
      <c r="D4" s="261"/>
      <c r="E4" s="261"/>
      <c r="F4" s="262"/>
      <c r="G4" s="77" t="str">
        <f>'PP23'!G4</f>
        <v>25</v>
      </c>
      <c r="H4" s="7"/>
      <c r="I4" s="224"/>
      <c r="J4" s="225"/>
      <c r="K4" s="226"/>
      <c r="L4" s="224"/>
      <c r="M4" s="225"/>
      <c r="N4" s="7"/>
      <c r="O4" s="213"/>
      <c r="P4" s="214"/>
      <c r="Q4" s="7"/>
      <c r="R4" s="213"/>
      <c r="S4" s="214"/>
      <c r="T4" s="213"/>
      <c r="U4" s="214"/>
      <c r="V4" s="7"/>
      <c r="W4" s="213">
        <f>'PP23'!W4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'PP23'!A6 + 14</f>
        <v>45991</v>
      </c>
      <c r="B6" s="204"/>
      <c r="C6" s="204"/>
      <c r="D6" s="204"/>
      <c r="E6" s="204"/>
      <c r="F6" s="204"/>
      <c r="G6" s="205"/>
      <c r="H6" s="203">
        <f>A6 + 13</f>
        <v>46004</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'PP23'!BN9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'PP23'!V9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'PP23'!V10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'PP23'!V11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'PP23'!V12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'PP23'!V13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'PP23'!V14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'PP23'!V15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'PP23'!V16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'PP23'!V17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'PP23'!V18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'PP23'!V19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'PP23'!X20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'PP23'!X27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'PP23'!W29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'PP23'!W31</f>
        <v>92</v>
      </c>
      <c r="Q31" s="142"/>
      <c r="R31" s="145">
        <f>IF((BM9&lt;80),4,0)</f>
        <v>4</v>
      </c>
      <c r="S31" s="133"/>
      <c r="T31" s="132">
        <f>SUM(P31:S32)</f>
        <v>96</v>
      </c>
      <c r="U31" s="133"/>
      <c r="V31" s="129">
        <f>AH21+AR21</f>
        <v>0</v>
      </c>
      <c r="W31" s="131">
        <f>T31-V31</f>
        <v>96</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'PP23'!W33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'PP23'!W34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IF(('PP23'!W35 &gt;24),24,'PP23'!W35)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'PP23'!W37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'PP23'!W39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'PP23'!W41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'PP23'!W42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'PP23'!W43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'PP23'!W44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'PP23'!A45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7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1700-000001000000}">
      <formula1>64</formula1>
    </dataValidation>
    <dataValidation allowBlank="1" showInputMessage="1" showErrorMessage="1" promptTitle="No Entry Allowed" prompt="Must enter Leave Category above REMARKS!" sqref="R29:S32" xr:uid="{00000000-0002-0000-1700-000002000000}"/>
  </dataValidations>
  <printOptions horizontalCentered="1" gridLines="1"/>
  <pageMargins left="0" right="0" top="0.75" bottom="0.25" header="0" footer="0"/>
  <pageSetup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Q101"/>
  <sheetViews>
    <sheetView topLeftCell="A13" workbookViewId="0">
      <selection activeCell="X20" sqref="X20"/>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'PP24'!C2</f>
        <v>0</v>
      </c>
      <c r="D2" s="264"/>
      <c r="E2" s="264"/>
      <c r="F2" s="264"/>
      <c r="G2" s="264"/>
      <c r="H2" s="264"/>
      <c r="I2" s="264"/>
      <c r="J2" s="264"/>
      <c r="K2" s="264"/>
      <c r="L2" s="265"/>
      <c r="M2" s="6">
        <f>'PP24'!M2 + 1</f>
        <v>25</v>
      </c>
      <c r="N2" s="7">
        <f>'PP24'!N2</f>
        <v>0</v>
      </c>
      <c r="O2" s="8">
        <f>'PP24'!O2</f>
        <v>0</v>
      </c>
      <c r="P2" s="7">
        <f>'PP24'!P2</f>
        <v>0</v>
      </c>
      <c r="Q2" s="7">
        <f>'PP24'!Q2</f>
        <v>0</v>
      </c>
      <c r="R2" s="7">
        <f>'PP24'!R2</f>
        <v>0</v>
      </c>
      <c r="S2" s="9">
        <f>'PP24'!S2</f>
        <v>1</v>
      </c>
      <c r="T2" s="10"/>
      <c r="U2" s="10"/>
      <c r="V2" s="11"/>
      <c r="W2" s="12"/>
      <c r="X2" s="13">
        <f>'PP24'!X2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'PP24'!C4</f>
        <v>0</v>
      </c>
      <c r="D4" s="261"/>
      <c r="E4" s="261"/>
      <c r="F4" s="262"/>
      <c r="G4" s="77" t="str">
        <f>'PP24'!G4</f>
        <v>25</v>
      </c>
      <c r="H4" s="7"/>
      <c r="I4" s="224"/>
      <c r="J4" s="225"/>
      <c r="K4" s="226"/>
      <c r="L4" s="224"/>
      <c r="M4" s="225"/>
      <c r="N4" s="7"/>
      <c r="O4" s="213"/>
      <c r="P4" s="214"/>
      <c r="Q4" s="7"/>
      <c r="R4" s="213"/>
      <c r="S4" s="214"/>
      <c r="T4" s="213"/>
      <c r="U4" s="214"/>
      <c r="V4" s="7"/>
      <c r="W4" s="213">
        <f>'PP24'!W4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'PP24'!A6 + 14</f>
        <v>46005</v>
      </c>
      <c r="B6" s="204"/>
      <c r="C6" s="204"/>
      <c r="D6" s="204"/>
      <c r="E6" s="204"/>
      <c r="F6" s="204"/>
      <c r="G6" s="205"/>
      <c r="H6" s="203">
        <f>A6 + 13</f>
        <v>46018</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'PP24'!BN9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'PP24'!V9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'PP24'!V10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'PP24'!V11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'PP24'!V12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'PP24'!V13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'PP24'!V14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'PP24'!V15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'PP24'!V16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'PP24'!V17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'PP24'!V18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'PP24'!V19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IF(('PP24'!X20=6),10,'PP24'!X20)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'PP24'!X27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'PP24'!W29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'PP24'!W31</f>
        <v>96</v>
      </c>
      <c r="Q31" s="142"/>
      <c r="R31" s="145">
        <f>IF((BM9&lt;80),4,0)</f>
        <v>4</v>
      </c>
      <c r="S31" s="133"/>
      <c r="T31" s="132">
        <f>SUM(P31:S32)</f>
        <v>100</v>
      </c>
      <c r="U31" s="133"/>
      <c r="V31" s="129">
        <f>AH21+AR21</f>
        <v>0</v>
      </c>
      <c r="W31" s="131">
        <f>T31-V31</f>
        <v>100</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'PP24'!W33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'PP24'!W34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IF(('PP24'!W35 &gt;24),24,'PP24'!W35)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'PP24'!W37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'PP24'!W39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'PP24'!W41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'PP24'!W42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'PP24'!W43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'PP24'!W44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'PP24'!A45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allowBlank="1" showInputMessage="1" showErrorMessage="1" promptTitle="No Entry Allowed" prompt="Must enter Leave Category above REMARKS!" sqref="R29:S32" xr:uid="{00000000-0002-0000-1800-0000000000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1800-000001000000}">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800-000002000000}">
      <formula1>32</formula1>
    </dataValidation>
  </dataValidations>
  <printOptions horizontalCentered="1" gridLines="1"/>
  <pageMargins left="0" right="0" top="0.75" bottom="0.25" header="0" footer="0"/>
  <pageSetup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D05FC-BECE-47DB-AE8F-0BDF512A626D}">
  <sheetPr>
    <pageSetUpPr fitToPage="1"/>
  </sheetPr>
  <dimension ref="A1:BQ101"/>
  <sheetViews>
    <sheetView workbookViewId="0">
      <selection activeCell="P31" sqref="P31:Q32"/>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'PP25'!C2</f>
        <v>0</v>
      </c>
      <c r="D2" s="264"/>
      <c r="E2" s="264"/>
      <c r="F2" s="264"/>
      <c r="G2" s="264"/>
      <c r="H2" s="264"/>
      <c r="I2" s="264"/>
      <c r="J2" s="264"/>
      <c r="K2" s="264"/>
      <c r="L2" s="265"/>
      <c r="M2" s="6">
        <f>'PP25'!M2 + 1</f>
        <v>26</v>
      </c>
      <c r="N2" s="7">
        <f>'PP25'!N2</f>
        <v>0</v>
      </c>
      <c r="O2" s="8">
        <f>'PP25'!O2</f>
        <v>0</v>
      </c>
      <c r="P2" s="7">
        <f>'PP25'!P2</f>
        <v>0</v>
      </c>
      <c r="Q2" s="7">
        <f>'PP25'!Q2</f>
        <v>0</v>
      </c>
      <c r="R2" s="7">
        <f>'PP25'!R2</f>
        <v>0</v>
      </c>
      <c r="S2" s="9">
        <f>'PP25'!S2</f>
        <v>1</v>
      </c>
      <c r="T2" s="10"/>
      <c r="U2" s="10"/>
      <c r="V2" s="11"/>
      <c r="W2" s="12"/>
      <c r="X2" s="13">
        <f>'PP25'!X2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'PP25'!C4</f>
        <v>0</v>
      </c>
      <c r="D4" s="261"/>
      <c r="E4" s="261"/>
      <c r="F4" s="262"/>
      <c r="G4" s="77" t="str">
        <f>'PP25'!G4</f>
        <v>25</v>
      </c>
      <c r="H4" s="7"/>
      <c r="I4" s="224"/>
      <c r="J4" s="225"/>
      <c r="K4" s="226"/>
      <c r="L4" s="224"/>
      <c r="M4" s="225"/>
      <c r="N4" s="7"/>
      <c r="O4" s="213"/>
      <c r="P4" s="214"/>
      <c r="Q4" s="7"/>
      <c r="R4" s="213"/>
      <c r="S4" s="214"/>
      <c r="T4" s="213"/>
      <c r="U4" s="214"/>
      <c r="V4" s="7"/>
      <c r="W4" s="213">
        <f>'PP25'!W4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f>'PP25'!A6 + 14</f>
        <v>46019</v>
      </c>
      <c r="B6" s="204"/>
      <c r="C6" s="204"/>
      <c r="D6" s="204"/>
      <c r="E6" s="204"/>
      <c r="F6" s="204"/>
      <c r="G6" s="205"/>
      <c r="H6" s="203">
        <f>A6 + 13</f>
        <v>46032</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'PP25'!BN9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'PP25'!V9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'PP25'!V10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'PP25'!V11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'PP25'!V12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'PP25'!V13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'PP25'!V14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'PP25'!V15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'PP25'!V16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'PP25'!V17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'PP25'!V18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'PP25'!V19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'PP24'!X20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'PP25'!X27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'PP25'!W29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f>'PP25'!W31</f>
        <v>100</v>
      </c>
      <c r="Q31" s="142"/>
      <c r="R31" s="145">
        <f>IF((BM9&lt;80),4,0)</f>
        <v>4</v>
      </c>
      <c r="S31" s="133"/>
      <c r="T31" s="132">
        <f>SUM(P31:S32)</f>
        <v>104</v>
      </c>
      <c r="U31" s="133"/>
      <c r="V31" s="129">
        <f>AH21+AR21</f>
        <v>0</v>
      </c>
      <c r="W31" s="131">
        <f>T31-V31</f>
        <v>104</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'PP25'!W33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'PP25'!W34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IF(('PP25'!W35 &gt;24),24,'PP25'!W35)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'PP25'!W37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'PP25'!W39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'PP25'!W41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'PP25'!W42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'PP25'!W43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'PP25'!W44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'PP25'!A45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0NMGKplwWXDAT2OuZzeRwa/MacKru0+gAN1/3rOZyeBugVI+tPZ16ib5adnWr7+ugNAFaBJn6zZElPZkfbyfYA==" saltValue="x37N7us9/BJsL74TBQ1g7w==" spinCount="100000" sheet="1" objects="1" scenarios="1"/>
  <mergeCells count="137">
    <mergeCell ref="A1:B1"/>
    <mergeCell ref="C1:L1"/>
    <mergeCell ref="V1:W1"/>
    <mergeCell ref="A2:B2"/>
    <mergeCell ref="C2:L2"/>
    <mergeCell ref="A3:B3"/>
    <mergeCell ref="C3:F3"/>
    <mergeCell ref="I3:J3"/>
    <mergeCell ref="K3:M3"/>
    <mergeCell ref="O3:P3"/>
    <mergeCell ref="R3:S3"/>
    <mergeCell ref="T3:U3"/>
    <mergeCell ref="W3:X3"/>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9:W9"/>
    <mergeCell ref="V10:W10"/>
    <mergeCell ref="V11:W11"/>
    <mergeCell ref="V12:W12"/>
    <mergeCell ref="V13:W13"/>
    <mergeCell ref="V14:W14"/>
    <mergeCell ref="V17:W17"/>
    <mergeCell ref="BL6:BN6"/>
    <mergeCell ref="V7:W7"/>
    <mergeCell ref="AX7:BD7"/>
    <mergeCell ref="BE7:BK7"/>
    <mergeCell ref="V8:W8"/>
    <mergeCell ref="Y8:AA8"/>
    <mergeCell ref="AC8:AE8"/>
    <mergeCell ref="V15:W15"/>
    <mergeCell ref="V16:W16"/>
    <mergeCell ref="V18:W18"/>
    <mergeCell ref="V19:W19"/>
    <mergeCell ref="A20:N20"/>
    <mergeCell ref="O20:Q20"/>
    <mergeCell ref="R20:S20"/>
    <mergeCell ref="T20:W20"/>
    <mergeCell ref="O21:P21"/>
    <mergeCell ref="R21:S21"/>
    <mergeCell ref="U21:X25"/>
    <mergeCell ref="A22:N22"/>
    <mergeCell ref="O22:S22"/>
    <mergeCell ref="AI27:AJ27"/>
    <mergeCell ref="A28:O28"/>
    <mergeCell ref="P28:Q28"/>
    <mergeCell ref="R28:S28"/>
    <mergeCell ref="T28:U28"/>
    <mergeCell ref="X28:X46"/>
    <mergeCell ref="AI28:AJ28"/>
    <mergeCell ref="O29:O30"/>
    <mergeCell ref="W31:W32"/>
    <mergeCell ref="A33:M33"/>
    <mergeCell ref="N33:O33"/>
    <mergeCell ref="P33:Q33"/>
    <mergeCell ref="R33:S33"/>
    <mergeCell ref="T33:U33"/>
    <mergeCell ref="P29:Q30"/>
    <mergeCell ref="R29:S30"/>
    <mergeCell ref="T29:U30"/>
    <mergeCell ref="R34:S34"/>
    <mergeCell ref="V35:V36"/>
    <mergeCell ref="W35:W36"/>
    <mergeCell ref="A36:M36"/>
    <mergeCell ref="A26:N26"/>
    <mergeCell ref="O26:S26"/>
    <mergeCell ref="T26:T27"/>
    <mergeCell ref="U26:V26"/>
    <mergeCell ref="O27:P27"/>
    <mergeCell ref="Q27:R27"/>
    <mergeCell ref="U27:V27"/>
    <mergeCell ref="V37:V38"/>
    <mergeCell ref="W37:W38"/>
    <mergeCell ref="A38:G39"/>
    <mergeCell ref="W39:W40"/>
    <mergeCell ref="A40:M40"/>
    <mergeCell ref="V39:V40"/>
    <mergeCell ref="V29:V30"/>
    <mergeCell ref="W29:W30"/>
    <mergeCell ref="O31:O32"/>
    <mergeCell ref="P31:Q32"/>
    <mergeCell ref="R31:S32"/>
    <mergeCell ref="T31:U32"/>
    <mergeCell ref="V31:V32"/>
    <mergeCell ref="T34:U34"/>
    <mergeCell ref="A35:M35"/>
    <mergeCell ref="N35:O36"/>
    <mergeCell ref="P35:Q36"/>
    <mergeCell ref="R35:S36"/>
    <mergeCell ref="T35:U36"/>
    <mergeCell ref="A34:F34"/>
    <mergeCell ref="H34:I34"/>
    <mergeCell ref="J34:M34"/>
    <mergeCell ref="N34:O34"/>
    <mergeCell ref="P34:Q34"/>
    <mergeCell ref="A41:M41"/>
    <mergeCell ref="N41:O41"/>
    <mergeCell ref="P41:Q41"/>
    <mergeCell ref="R41:S42"/>
    <mergeCell ref="T41:U42"/>
    <mergeCell ref="A42:M44"/>
    <mergeCell ref="N42:O42"/>
    <mergeCell ref="P42:Q42"/>
    <mergeCell ref="H38:M39"/>
    <mergeCell ref="N39:O40"/>
    <mergeCell ref="P39:Q40"/>
    <mergeCell ref="R39:S40"/>
    <mergeCell ref="T39:U40"/>
    <mergeCell ref="N37:O38"/>
    <mergeCell ref="P37:Q38"/>
    <mergeCell ref="R37:S38"/>
    <mergeCell ref="T37:U38"/>
    <mergeCell ref="V45:V46"/>
    <mergeCell ref="W45:W46"/>
    <mergeCell ref="N43:O43"/>
    <mergeCell ref="P43:Q43"/>
    <mergeCell ref="R43:U44"/>
    <mergeCell ref="N44:O44"/>
    <mergeCell ref="P44:Q44"/>
    <mergeCell ref="N45:O46"/>
    <mergeCell ref="P45:Q46"/>
    <mergeCell ref="R45:S46"/>
    <mergeCell ref="T45:U46"/>
  </mergeCells>
  <dataValidations count="3">
    <dataValidation allowBlank="1" showInputMessage="1" showErrorMessage="1" promptTitle="No Entry Allowed" prompt="Must enter Leave Category above REMARKS!" sqref="R29:S32" xr:uid="{6E0470A9-7E89-4909-B617-3DE3E69F2800}"/>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A0887936-57F8-4420-90E2-0AEB66F019DB}">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C290787A-D6C0-490B-ABA6-C3AECAFF5577}">
      <formula1>32</formula1>
    </dataValidation>
  </dataValidations>
  <printOptions horizontalCentered="1" gridLines="1"/>
  <pageMargins left="0" right="0" top="0.75" bottom="0.25" header="0" footer="0"/>
  <pageSetup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Q101"/>
  <sheetViews>
    <sheetView topLeftCell="A25" workbookViewId="0">
      <selection activeCell="I31" sqref="I31"/>
    </sheetView>
  </sheetViews>
  <sheetFormatPr defaultColWidth="0" defaultRowHeight="12.75" customHeight="1" zeroHeight="1" x14ac:dyDescent="0.2"/>
  <cols>
    <col min="1" max="2" width="5.140625" customWidth="1"/>
    <col min="3" max="6" width="5" customWidth="1"/>
    <col min="7" max="7" width="5.140625" customWidth="1"/>
    <col min="8" max="14" width="5" customWidth="1"/>
    <col min="15" max="15" width="5.42578125" customWidth="1"/>
    <col min="16" max="21" width="5" customWidth="1"/>
    <col min="22" max="22" width="6" customWidth="1"/>
    <col min="23" max="23" width="7.7109375" customWidth="1"/>
    <col min="24" max="24" width="14.7109375" customWidth="1"/>
    <col min="25" max="25" width="12.42578125" hidden="1" customWidth="1"/>
    <col min="26" max="26" width="12" hidden="1" customWidth="1"/>
    <col min="27" max="27" width="9.140625" hidden="1" customWidth="1"/>
    <col min="28" max="28" width="10.140625" hidden="1" customWidth="1"/>
    <col min="29" max="29" width="9.28515625" hidden="1" customWidth="1"/>
    <col min="30" max="31" width="9.140625" hidden="1" customWidth="1"/>
    <col min="32" max="32" width="10" hidden="1" customWidth="1"/>
    <col min="33" max="33" width="9.140625" hidden="1" customWidth="1"/>
    <col min="34" max="34" width="20.42578125" hidden="1" customWidth="1"/>
    <col min="35" max="35" width="12.28515625" hidden="1" customWidth="1"/>
    <col min="36" max="38" width="15.140625" hidden="1" customWidth="1"/>
    <col min="39" max="42" width="15" hidden="1" customWidth="1"/>
    <col min="43" max="43" width="15.140625" hidden="1" customWidth="1"/>
    <col min="44" max="44" width="11.42578125" hidden="1" customWidth="1"/>
    <col min="45" max="67" width="9.140625" hidden="1" customWidth="1"/>
    <col min="68" max="68" width="10.5703125" hidden="1" customWidth="1"/>
    <col min="69" max="69" width="10.85546875" hidden="1" customWidth="1"/>
    <col min="70" max="16384" width="9.140625" hidden="1"/>
  </cols>
  <sheetData>
    <row r="1" spans="1:69" x14ac:dyDescent="0.2">
      <c r="A1" s="228" t="s">
        <v>0</v>
      </c>
      <c r="B1" s="104"/>
      <c r="C1" s="103" t="s">
        <v>1</v>
      </c>
      <c r="D1" s="165"/>
      <c r="E1" s="165"/>
      <c r="F1" s="165"/>
      <c r="G1" s="165"/>
      <c r="H1" s="165"/>
      <c r="I1" s="165"/>
      <c r="J1" s="165"/>
      <c r="K1" s="165"/>
      <c r="L1" s="104"/>
      <c r="M1" s="3" t="s">
        <v>2</v>
      </c>
      <c r="N1" s="3" t="s">
        <v>3</v>
      </c>
      <c r="O1" s="3" t="s">
        <v>4</v>
      </c>
      <c r="P1" s="3" t="s">
        <v>5</v>
      </c>
      <c r="Q1" s="3" t="s">
        <v>6</v>
      </c>
      <c r="R1" s="3" t="s">
        <v>7</v>
      </c>
      <c r="S1" s="4" t="s">
        <v>8</v>
      </c>
      <c r="T1" s="3" t="s">
        <v>9</v>
      </c>
      <c r="U1" s="3" t="s">
        <v>10</v>
      </c>
      <c r="V1" s="164" t="s">
        <v>11</v>
      </c>
      <c r="W1" s="229"/>
      <c r="X1" s="3" t="s">
        <v>12</v>
      </c>
      <c r="AB1" s="5"/>
      <c r="AC1" s="5"/>
      <c r="AD1" s="5"/>
      <c r="AE1" s="5"/>
      <c r="AF1" s="5"/>
      <c r="AG1" s="5"/>
      <c r="AH1" s="5"/>
      <c r="AI1" s="5"/>
      <c r="AJ1" s="5"/>
      <c r="AK1" s="5"/>
      <c r="AL1" s="5"/>
      <c r="AM1" s="5"/>
      <c r="AN1" s="5"/>
      <c r="AO1" s="5"/>
      <c r="AP1" s="5"/>
      <c r="AQ1" s="5"/>
      <c r="AR1" s="5"/>
      <c r="AS1" s="5"/>
      <c r="AT1" s="5"/>
      <c r="AU1" s="5"/>
      <c r="AV1" s="5"/>
      <c r="AW1" s="5"/>
      <c r="AX1" s="5"/>
      <c r="AY1" s="5"/>
      <c r="AZ1" s="5"/>
    </row>
    <row r="2" spans="1:69" ht="20.25" customHeight="1" x14ac:dyDescent="0.3">
      <c r="A2" s="230" t="s">
        <v>13</v>
      </c>
      <c r="B2" s="231"/>
      <c r="C2" s="263">
        <f>'PP25'!C2</f>
        <v>0</v>
      </c>
      <c r="D2" s="264"/>
      <c r="E2" s="264"/>
      <c r="F2" s="264"/>
      <c r="G2" s="264"/>
      <c r="H2" s="264"/>
      <c r="I2" s="264"/>
      <c r="J2" s="264"/>
      <c r="K2" s="264"/>
      <c r="L2" s="265"/>
      <c r="M2" s="6">
        <v>27</v>
      </c>
      <c r="N2" s="7">
        <f>'PP25'!N2</f>
        <v>0</v>
      </c>
      <c r="O2" s="8">
        <f>'PP25'!O2</f>
        <v>0</v>
      </c>
      <c r="P2" s="7">
        <f>'PP25'!P2</f>
        <v>0</v>
      </c>
      <c r="Q2" s="7">
        <f>'PP25'!Q2</f>
        <v>0</v>
      </c>
      <c r="R2" s="7">
        <f>'PP25'!R2</f>
        <v>0</v>
      </c>
      <c r="S2" s="9">
        <f>'PP25'!S2</f>
        <v>1</v>
      </c>
      <c r="T2" s="10"/>
      <c r="U2" s="10"/>
      <c r="V2" s="11"/>
      <c r="W2" s="12"/>
      <c r="X2" s="13">
        <f>'PP25'!X2</f>
        <v>0</v>
      </c>
      <c r="AB2" s="5"/>
      <c r="AC2" s="5"/>
      <c r="AD2" s="5"/>
      <c r="AE2" s="5"/>
      <c r="AF2" s="5"/>
      <c r="AG2" s="5"/>
      <c r="AH2" s="5"/>
      <c r="AI2" s="5"/>
      <c r="AJ2" s="5"/>
      <c r="AK2" s="5"/>
      <c r="AL2" s="5"/>
      <c r="AM2" s="5"/>
      <c r="AN2" s="5"/>
      <c r="AO2" s="5"/>
      <c r="AP2" s="5"/>
      <c r="AQ2" s="5"/>
      <c r="AR2" s="5"/>
      <c r="AS2" s="5"/>
      <c r="AT2" s="5"/>
      <c r="AU2" s="5"/>
      <c r="AV2" s="5"/>
      <c r="AW2" s="5"/>
      <c r="AX2" s="5"/>
      <c r="AY2" s="5"/>
      <c r="AZ2" s="5"/>
    </row>
    <row r="3" spans="1:69" x14ac:dyDescent="0.2">
      <c r="A3" s="235" t="s">
        <v>16</v>
      </c>
      <c r="B3" s="236"/>
      <c r="C3" s="125" t="s">
        <v>17</v>
      </c>
      <c r="D3" s="165"/>
      <c r="E3" s="165"/>
      <c r="F3" s="104"/>
      <c r="G3" s="3" t="s">
        <v>18</v>
      </c>
      <c r="H3" s="14" t="s">
        <v>19</v>
      </c>
      <c r="I3" s="237" t="s">
        <v>20</v>
      </c>
      <c r="J3" s="229"/>
      <c r="K3" s="164" t="s">
        <v>21</v>
      </c>
      <c r="L3" s="238"/>
      <c r="M3" s="229"/>
      <c r="N3" s="3" t="s">
        <v>22</v>
      </c>
      <c r="O3" s="215" t="s">
        <v>23</v>
      </c>
      <c r="P3" s="239"/>
      <c r="Q3" s="3" t="s">
        <v>24</v>
      </c>
      <c r="R3" s="215" t="s">
        <v>25</v>
      </c>
      <c r="S3" s="239"/>
      <c r="T3" s="215" t="s">
        <v>26</v>
      </c>
      <c r="U3" s="216"/>
      <c r="V3" s="15" t="s">
        <v>27</v>
      </c>
      <c r="W3" s="164" t="s">
        <v>28</v>
      </c>
      <c r="X3" s="229"/>
      <c r="AB3" s="5"/>
      <c r="AC3" s="5"/>
      <c r="AD3" s="5"/>
      <c r="AE3" s="5"/>
      <c r="AF3" s="5"/>
      <c r="AG3" s="5"/>
      <c r="AH3" s="5"/>
      <c r="AI3" s="5"/>
      <c r="AJ3" s="5"/>
      <c r="AK3" s="5"/>
      <c r="AL3" s="5"/>
      <c r="AM3" s="5"/>
      <c r="AN3" s="5"/>
      <c r="AO3" s="5"/>
      <c r="AP3" s="5"/>
      <c r="AQ3" s="5"/>
      <c r="AR3" s="5"/>
      <c r="AS3" s="5"/>
      <c r="AT3" s="5"/>
      <c r="AU3" s="5"/>
      <c r="AV3" s="5"/>
      <c r="AW3" s="5"/>
      <c r="AX3" s="5"/>
      <c r="AY3" s="5"/>
      <c r="AZ3" s="5"/>
    </row>
    <row r="4" spans="1:69" ht="11.25" customHeight="1" x14ac:dyDescent="0.2">
      <c r="A4" s="136"/>
      <c r="B4" s="220"/>
      <c r="C4" s="260">
        <f>'PP25'!C4</f>
        <v>0</v>
      </c>
      <c r="D4" s="261"/>
      <c r="E4" s="261"/>
      <c r="F4" s="262"/>
      <c r="G4" s="77" t="str">
        <f>'PP25'!G4</f>
        <v>25</v>
      </c>
      <c r="H4" s="7"/>
      <c r="I4" s="224"/>
      <c r="J4" s="225"/>
      <c r="K4" s="226"/>
      <c r="L4" s="224"/>
      <c r="M4" s="225"/>
      <c r="N4" s="7"/>
      <c r="O4" s="213"/>
      <c r="P4" s="214"/>
      <c r="Q4" s="7"/>
      <c r="R4" s="213"/>
      <c r="S4" s="214"/>
      <c r="T4" s="213"/>
      <c r="U4" s="214"/>
      <c r="V4" s="7"/>
      <c r="W4" s="213">
        <f>'PP25'!W4</f>
        <v>0</v>
      </c>
      <c r="X4" s="214"/>
      <c r="AB4" s="5"/>
      <c r="AC4" s="5"/>
      <c r="AD4" s="5"/>
      <c r="AE4" s="5"/>
      <c r="AF4" s="5"/>
      <c r="AG4" s="5"/>
      <c r="AH4" s="5"/>
      <c r="AI4" s="5"/>
      <c r="AJ4" s="5"/>
      <c r="AK4" s="5"/>
      <c r="AL4" s="5"/>
      <c r="AM4" s="5"/>
      <c r="AN4" s="5"/>
      <c r="AO4" s="5"/>
      <c r="AP4" s="5"/>
      <c r="AQ4" s="5"/>
      <c r="AR4" s="5"/>
      <c r="AS4" s="5"/>
      <c r="AT4" s="5"/>
      <c r="AU4" s="5"/>
      <c r="AV4" s="5"/>
      <c r="AW4" s="5"/>
      <c r="AX4" s="5"/>
      <c r="AY4" s="5"/>
      <c r="AZ4" s="5"/>
    </row>
    <row r="5" spans="1:69" ht="8.25" customHeight="1" x14ac:dyDescent="0.2">
      <c r="A5" s="177" t="s">
        <v>29</v>
      </c>
      <c r="B5" s="178"/>
      <c r="C5" s="178"/>
      <c r="D5" s="178"/>
      <c r="E5" s="178"/>
      <c r="F5" s="178"/>
      <c r="G5" s="178"/>
      <c r="H5" s="178"/>
      <c r="I5" s="178"/>
      <c r="J5" s="178"/>
      <c r="K5" s="178"/>
      <c r="L5" s="178"/>
      <c r="M5" s="178"/>
      <c r="N5" s="179"/>
      <c r="O5" s="177" t="s">
        <v>30</v>
      </c>
      <c r="P5" s="183"/>
      <c r="Q5" s="184"/>
      <c r="R5" s="177" t="s">
        <v>31</v>
      </c>
      <c r="S5" s="184"/>
      <c r="T5" s="177" t="s">
        <v>32</v>
      </c>
      <c r="U5" s="184"/>
      <c r="V5" s="215" t="s">
        <v>33</v>
      </c>
      <c r="W5" s="216"/>
      <c r="X5" s="255" t="s">
        <v>34</v>
      </c>
      <c r="AB5" s="5"/>
      <c r="AC5" s="5"/>
      <c r="AD5" s="5"/>
      <c r="AE5" s="5"/>
      <c r="AF5" s="5"/>
      <c r="AG5" s="5"/>
      <c r="AH5" s="5"/>
      <c r="AI5" s="5"/>
      <c r="AJ5" s="5"/>
      <c r="AK5" s="5"/>
      <c r="AL5" s="5"/>
      <c r="AM5" s="5"/>
      <c r="AN5" s="5"/>
      <c r="AO5" s="5"/>
      <c r="AP5" s="5"/>
      <c r="AQ5" s="5"/>
      <c r="AR5" s="5"/>
      <c r="AS5" s="5"/>
      <c r="AT5" s="5"/>
      <c r="AU5" s="5"/>
      <c r="AV5" s="5"/>
      <c r="AW5" s="5"/>
      <c r="AX5" s="5"/>
      <c r="AY5" s="5"/>
      <c r="AZ5" s="5"/>
    </row>
    <row r="6" spans="1:69" ht="24" customHeight="1" x14ac:dyDescent="0.2">
      <c r="A6" s="203">
        <v>45291</v>
      </c>
      <c r="B6" s="204"/>
      <c r="C6" s="204"/>
      <c r="D6" s="204"/>
      <c r="E6" s="204"/>
      <c r="F6" s="204"/>
      <c r="G6" s="205"/>
      <c r="H6" s="203">
        <f>A6 + 13</f>
        <v>45304</v>
      </c>
      <c r="I6" s="204"/>
      <c r="J6" s="204"/>
      <c r="K6" s="204"/>
      <c r="L6" s="204"/>
      <c r="M6" s="204"/>
      <c r="N6" s="205"/>
      <c r="O6" s="19" t="s">
        <v>14</v>
      </c>
      <c r="P6" s="20" t="s">
        <v>14</v>
      </c>
      <c r="Q6" s="20" t="s">
        <v>35</v>
      </c>
      <c r="R6" s="21"/>
      <c r="S6" s="19" t="s">
        <v>36</v>
      </c>
      <c r="T6" s="20"/>
      <c r="U6" s="19" t="s">
        <v>36</v>
      </c>
      <c r="V6" s="218"/>
      <c r="W6" s="219"/>
      <c r="X6" s="256"/>
      <c r="AB6" s="5"/>
      <c r="AC6" s="5"/>
      <c r="AD6" s="5"/>
      <c r="AE6" s="5"/>
      <c r="AF6" s="5" t="s">
        <v>37</v>
      </c>
      <c r="AG6" s="5"/>
      <c r="AH6" s="5"/>
      <c r="AI6" s="5" t="s">
        <v>157</v>
      </c>
      <c r="AJ6" s="5"/>
      <c r="AK6" s="5"/>
      <c r="AL6" s="5"/>
      <c r="AM6" s="5"/>
      <c r="AN6" s="5"/>
      <c r="AO6" s="5"/>
      <c r="AP6" s="5"/>
      <c r="AQ6" s="5"/>
      <c r="AR6" s="5"/>
      <c r="AS6" s="5"/>
      <c r="AT6" s="5"/>
      <c r="AU6" s="5" t="s">
        <v>52</v>
      </c>
      <c r="AV6" s="5" t="s">
        <v>53</v>
      </c>
      <c r="AW6" s="5"/>
      <c r="AX6" s="5"/>
      <c r="AY6" s="5"/>
      <c r="AZ6" s="5"/>
      <c r="BL6" s="207" t="s">
        <v>41</v>
      </c>
      <c r="BM6" s="207"/>
      <c r="BN6" s="207"/>
      <c r="BP6" s="5" t="s">
        <v>158</v>
      </c>
      <c r="BQ6" s="5" t="s">
        <v>159</v>
      </c>
    </row>
    <row r="7" spans="1:69" ht="9.75" customHeight="1" x14ac:dyDescent="0.2">
      <c r="A7" s="23">
        <v>1</v>
      </c>
      <c r="B7" s="23">
        <v>2</v>
      </c>
      <c r="C7" s="23">
        <v>3</v>
      </c>
      <c r="D7" s="23">
        <v>4</v>
      </c>
      <c r="E7" s="23">
        <v>5</v>
      </c>
      <c r="F7" s="23">
        <v>6</v>
      </c>
      <c r="G7" s="23">
        <v>7</v>
      </c>
      <c r="H7" s="24">
        <v>8</v>
      </c>
      <c r="I7" s="23">
        <v>9</v>
      </c>
      <c r="J7" s="23">
        <v>10</v>
      </c>
      <c r="K7" s="23">
        <v>11</v>
      </c>
      <c r="L7" s="23">
        <v>12</v>
      </c>
      <c r="M7" s="23">
        <v>13</v>
      </c>
      <c r="N7" s="1">
        <v>14</v>
      </c>
      <c r="O7" s="25" t="s">
        <v>56</v>
      </c>
      <c r="P7" s="26" t="s">
        <v>57</v>
      </c>
      <c r="Q7" s="27" t="s">
        <v>58</v>
      </c>
      <c r="R7" s="25" t="s">
        <v>59</v>
      </c>
      <c r="S7" s="27" t="s">
        <v>60</v>
      </c>
      <c r="T7" s="25" t="s">
        <v>59</v>
      </c>
      <c r="U7" s="25" t="s">
        <v>60</v>
      </c>
      <c r="V7" s="217" t="s">
        <v>163</v>
      </c>
      <c r="W7" s="170"/>
      <c r="X7" s="256"/>
      <c r="AT7" s="5"/>
      <c r="AU7" s="5"/>
      <c r="AV7" s="5"/>
      <c r="AW7" s="5"/>
      <c r="AX7" s="227" t="s">
        <v>61</v>
      </c>
      <c r="AY7" s="227"/>
      <c r="AZ7" s="227"/>
      <c r="BA7" s="227"/>
      <c r="BB7" s="227"/>
      <c r="BC7" s="227"/>
      <c r="BD7" s="227"/>
      <c r="BE7" s="207" t="s">
        <v>62</v>
      </c>
      <c r="BF7" s="207"/>
      <c r="BG7" s="207"/>
      <c r="BH7" s="207"/>
      <c r="BI7" s="207"/>
      <c r="BJ7" s="207"/>
      <c r="BK7" s="207"/>
      <c r="BL7" t="s">
        <v>63</v>
      </c>
      <c r="BM7" t="s">
        <v>64</v>
      </c>
      <c r="BN7" t="s">
        <v>65</v>
      </c>
    </row>
    <row r="8" spans="1:69" ht="12" customHeight="1" x14ac:dyDescent="0.2">
      <c r="A8" s="23" t="s">
        <v>66</v>
      </c>
      <c r="B8" s="23" t="s">
        <v>67</v>
      </c>
      <c r="C8" s="23" t="s">
        <v>68</v>
      </c>
      <c r="D8" s="23" t="s">
        <v>69</v>
      </c>
      <c r="E8" s="23" t="s">
        <v>70</v>
      </c>
      <c r="F8" s="23" t="s">
        <v>71</v>
      </c>
      <c r="G8" s="28" t="s">
        <v>72</v>
      </c>
      <c r="H8" s="23" t="s">
        <v>66</v>
      </c>
      <c r="I8" s="23" t="s">
        <v>67</v>
      </c>
      <c r="J8" s="23" t="s">
        <v>68</v>
      </c>
      <c r="K8" s="23" t="s">
        <v>69</v>
      </c>
      <c r="L8" s="23" t="s">
        <v>70</v>
      </c>
      <c r="M8" s="29" t="s">
        <v>71</v>
      </c>
      <c r="N8" s="23" t="s">
        <v>72</v>
      </c>
      <c r="O8" s="30"/>
      <c r="P8" s="31"/>
      <c r="Q8" s="31"/>
      <c r="R8" s="31"/>
      <c r="S8" s="31"/>
      <c r="T8" s="31"/>
      <c r="U8" s="31"/>
      <c r="V8" s="177"/>
      <c r="W8" s="208"/>
      <c r="X8" s="256"/>
      <c r="Y8" s="206" t="s">
        <v>73</v>
      </c>
      <c r="Z8" s="207"/>
      <c r="AA8" s="207"/>
      <c r="AC8" s="207" t="s">
        <v>74</v>
      </c>
      <c r="AD8" s="207"/>
      <c r="AE8" s="207"/>
      <c r="AF8" t="s">
        <v>75</v>
      </c>
      <c r="AG8" t="s">
        <v>76</v>
      </c>
      <c r="AH8" t="s">
        <v>77</v>
      </c>
      <c r="AI8" t="s">
        <v>78</v>
      </c>
      <c r="AJ8" t="s">
        <v>79</v>
      </c>
      <c r="AK8" t="s">
        <v>80</v>
      </c>
      <c r="AL8" t="s">
        <v>81</v>
      </c>
      <c r="AM8" t="s">
        <v>82</v>
      </c>
      <c r="AN8" t="s">
        <v>83</v>
      </c>
      <c r="AO8" t="s">
        <v>84</v>
      </c>
      <c r="AP8" t="s">
        <v>85</v>
      </c>
      <c r="AQ8" t="s">
        <v>86</v>
      </c>
      <c r="AR8" t="s">
        <v>87</v>
      </c>
      <c r="AS8" t="s">
        <v>88</v>
      </c>
      <c r="AT8" t="s">
        <v>89</v>
      </c>
      <c r="AU8" s="32" t="s">
        <v>90</v>
      </c>
      <c r="AV8" s="32" t="s">
        <v>90</v>
      </c>
      <c r="AW8" s="5"/>
      <c r="AX8" s="32" t="s">
        <v>91</v>
      </c>
      <c r="AY8" s="32" t="s">
        <v>92</v>
      </c>
      <c r="AZ8" s="32" t="s">
        <v>93</v>
      </c>
      <c r="BA8" s="32" t="s">
        <v>94</v>
      </c>
      <c r="BB8" s="32" t="s">
        <v>95</v>
      </c>
      <c r="BC8" s="32" t="s">
        <v>96</v>
      </c>
      <c r="BD8" s="32" t="s">
        <v>97</v>
      </c>
      <c r="BE8" s="32" t="s">
        <v>91</v>
      </c>
      <c r="BF8" s="32" t="s">
        <v>92</v>
      </c>
      <c r="BG8" s="32" t="s">
        <v>98</v>
      </c>
      <c r="BH8" s="32" t="s">
        <v>94</v>
      </c>
      <c r="BI8" s="32" t="s">
        <v>95</v>
      </c>
      <c r="BJ8" s="32" t="s">
        <v>96</v>
      </c>
      <c r="BK8" s="32" t="s">
        <v>97</v>
      </c>
      <c r="BN8">
        <f>'PP25'!BN9</f>
        <v>0</v>
      </c>
      <c r="BP8" t="s">
        <v>99</v>
      </c>
      <c r="BQ8" t="s">
        <v>160</v>
      </c>
    </row>
    <row r="9" spans="1:69" ht="12" customHeight="1" x14ac:dyDescent="0.2">
      <c r="A9" s="33"/>
      <c r="B9" s="33"/>
      <c r="C9" s="33"/>
      <c r="D9" s="33"/>
      <c r="E9" s="33"/>
      <c r="F9" s="33"/>
      <c r="G9" s="33"/>
      <c r="H9" s="33"/>
      <c r="I9" s="33"/>
      <c r="J9" s="33"/>
      <c r="K9" s="33"/>
      <c r="L9" s="33"/>
      <c r="M9" s="33"/>
      <c r="N9" s="35"/>
      <c r="O9" s="38"/>
      <c r="P9" s="37"/>
      <c r="Q9" s="38"/>
      <c r="R9" s="39">
        <f t="shared" ref="R9:R19" si="0">ROUNDDOWN(SUM(A9:G9),0)</f>
        <v>0</v>
      </c>
      <c r="S9" s="40">
        <f t="shared" ref="S9:S19" si="1">IF(AA9=0.25, 1,IF(AA9=0.5,2,IF(AA9=0.75,3,0)))</f>
        <v>0</v>
      </c>
      <c r="T9" s="39">
        <f t="shared" ref="T9:T19" si="2">ROUNDDOWN(SUM(H9:N9),0)</f>
        <v>0</v>
      </c>
      <c r="U9" s="40">
        <f t="shared" ref="U9:U19" si="3">IF(AD9=0.25, 1,IF(AD9=0.5,2,IF(AD9=0.75,3,0)))</f>
        <v>0</v>
      </c>
      <c r="V9" s="172">
        <f>'PP25'!V9</f>
        <v>0</v>
      </c>
      <c r="W9" s="173"/>
      <c r="X9" s="256"/>
      <c r="Y9" s="41" t="s">
        <v>101</v>
      </c>
      <c r="Z9" s="42">
        <f t="shared" ref="Z9:Z19" si="4">SUM(A9:G9)</f>
        <v>0</v>
      </c>
      <c r="AA9" s="43">
        <f t="shared" ref="AA9:AA19" si="5">Z9 - R9</f>
        <v>0</v>
      </c>
      <c r="AC9" s="42">
        <f t="shared" ref="AC9:AC19" si="6">SUM(H9:N9)</f>
        <v>0</v>
      </c>
      <c r="AD9" s="43">
        <f t="shared" ref="AD9:AD19" si="7">AC9 - T9</f>
        <v>0</v>
      </c>
      <c r="AF9">
        <f>IF(($O$23=0)*AND($P$23=32), $Z$23 + $AC$23,0)</f>
        <v>0</v>
      </c>
      <c r="AG9">
        <f>IF((($O$9&lt;&gt;61)*AND($P$9=61)),$Z$9+$AC$9,0)</f>
        <v>0</v>
      </c>
      <c r="AH9">
        <f>IF(SUM($O$9:$P$9)=62,$Z$9 + $AC$9,0)</f>
        <v>0</v>
      </c>
      <c r="AI9">
        <f>IF(($O$9=0)*AND($P$9=64), $Z$9 + $AC$9,0)</f>
        <v>0</v>
      </c>
      <c r="AJ9">
        <f>IF($P$23=71, $Z$23 + $AC$23,0)</f>
        <v>0</v>
      </c>
      <c r="AK9">
        <f>IF($P$23=72, $Z$23 + $AC$23,0)</f>
        <v>0</v>
      </c>
      <c r="AL9">
        <f>IF($P$23=73, $Z$23 + $AC$23,0)</f>
        <v>0</v>
      </c>
      <c r="AM9">
        <f>IF($P$9=65, $Z$9 + $AC$9,0)</f>
        <v>0</v>
      </c>
      <c r="AN9">
        <f>IF($P$9=68, $Z$9 + $AC$9,0)</f>
        <v>0</v>
      </c>
      <c r="AO9">
        <f>IF((($O$9&lt;&gt;61)*AND($P$9=66)),$Z$9+$AC$9,0)</f>
        <v>0</v>
      </c>
      <c r="AP9">
        <f>IF($P$9=50, $Z$9 + $AC$9,0)</f>
        <v>0</v>
      </c>
      <c r="AQ9">
        <f>IF($P$23=29, $Z$23 + $AC$23,0)</f>
        <v>0</v>
      </c>
      <c r="AR9">
        <f>IF($O$9=62, $Z$9 + $AC$9,0)</f>
        <v>0</v>
      </c>
      <c r="AS9">
        <f>IF($P$9=1, $Z$9 + $AC$9,0)</f>
        <v>0</v>
      </c>
      <c r="AT9">
        <f>IF($P$9=21, $Z$9 + $AC$9,0)</f>
        <v>0</v>
      </c>
      <c r="AU9">
        <f>IF($P$9=17, $Z$9 + $AC$9,0)</f>
        <v>0</v>
      </c>
      <c r="AV9" s="32">
        <f>IF(($P$9=17),O9+P9+Q9,0)</f>
        <v>0</v>
      </c>
      <c r="AW9" s="5"/>
      <c r="AX9" s="32">
        <f t="shared" ref="AX9:AX19" si="8">IF((P9=17),0,A9)</f>
        <v>0</v>
      </c>
      <c r="AY9" s="32">
        <f t="shared" ref="AY9:AY19" si="9">IF((P9=17),0,B9)</f>
        <v>0</v>
      </c>
      <c r="AZ9" s="32">
        <f t="shared" ref="AZ9:AZ19" si="10">IF((P9=17),0,C9)</f>
        <v>0</v>
      </c>
      <c r="BA9" s="32">
        <f t="shared" ref="BA9:BA19" si="11">IF((P9=17),0,D9)</f>
        <v>0</v>
      </c>
      <c r="BB9" s="32">
        <f t="shared" ref="BB9:BB19" si="12">IF((P9=17),0,E9)</f>
        <v>0</v>
      </c>
      <c r="BC9" s="32">
        <f t="shared" ref="BC9:BC19" si="13">IF((P9=17),0,F9)</f>
        <v>0</v>
      </c>
      <c r="BD9" s="32">
        <f t="shared" ref="BD9:BD19" si="14">IF((P9=17),0,G9)</f>
        <v>0</v>
      </c>
      <c r="BE9" s="32">
        <f t="shared" ref="BE9:BE19" si="15">IF((P9=17),0,H9)</f>
        <v>0</v>
      </c>
      <c r="BF9" s="32">
        <f t="shared" ref="BF9:BF19" si="16">IF((P9=17),0,I9)</f>
        <v>0</v>
      </c>
      <c r="BG9" s="32">
        <f t="shared" ref="BG9:BG19" si="17">IF((P9=17),0,J9)</f>
        <v>0</v>
      </c>
      <c r="BH9" s="32">
        <f t="shared" ref="BH9:BH19" si="18">IF((P9=17),0,K9)</f>
        <v>0</v>
      </c>
      <c r="BI9" s="32">
        <f t="shared" ref="BI9:BI19" si="19">IF((P9=17),0,L9)</f>
        <v>0</v>
      </c>
      <c r="BJ9" s="32">
        <f t="shared" ref="BJ9:BJ19" si="20">IF((P9=17),0,M9)</f>
        <v>0</v>
      </c>
      <c r="BK9" s="32">
        <f t="shared" ref="BK9:BK19" si="21">IF((P9=17),0,N9)</f>
        <v>0</v>
      </c>
      <c r="BL9" s="42">
        <f>V39+V41+V42</f>
        <v>0</v>
      </c>
      <c r="BM9" s="42">
        <f>BL9+BN8</f>
        <v>0</v>
      </c>
      <c r="BN9">
        <f>IF((BM9&gt;=80),(BM9-80),BM9)</f>
        <v>0</v>
      </c>
      <c r="BP9">
        <f>IF(($O$23=78)*AND($P$23=32), $Z$23 + $AC$23,0)</f>
        <v>0</v>
      </c>
      <c r="BQ9">
        <f>IF(($O$9=78)*AND($P$9=64), $Z$9 + $AC$9,0)</f>
        <v>0</v>
      </c>
    </row>
    <row r="10" spans="1:69" ht="12" customHeight="1" x14ac:dyDescent="0.2">
      <c r="A10" s="33"/>
      <c r="B10" s="33"/>
      <c r="C10" s="33"/>
      <c r="D10" s="33"/>
      <c r="E10" s="33"/>
      <c r="F10" s="33"/>
      <c r="G10" s="33"/>
      <c r="H10" s="33"/>
      <c r="I10" s="33"/>
      <c r="J10" s="33"/>
      <c r="K10" s="33"/>
      <c r="L10" s="33"/>
      <c r="M10" s="33"/>
      <c r="N10" s="33"/>
      <c r="O10" s="38"/>
      <c r="P10" s="37"/>
      <c r="Q10" s="38"/>
      <c r="R10" s="39">
        <f t="shared" si="0"/>
        <v>0</v>
      </c>
      <c r="S10" s="40">
        <f t="shared" si="1"/>
        <v>0</v>
      </c>
      <c r="T10" s="39">
        <f t="shared" si="2"/>
        <v>0</v>
      </c>
      <c r="U10" s="40">
        <f t="shared" si="3"/>
        <v>0</v>
      </c>
      <c r="V10" s="172">
        <f>'PP25'!V10</f>
        <v>0</v>
      </c>
      <c r="W10" s="173"/>
      <c r="X10" s="256"/>
      <c r="Y10" s="41" t="s">
        <v>102</v>
      </c>
      <c r="Z10" s="42">
        <f t="shared" si="4"/>
        <v>0</v>
      </c>
      <c r="AA10" s="43">
        <f t="shared" si="5"/>
        <v>0</v>
      </c>
      <c r="AC10" s="42">
        <f t="shared" si="6"/>
        <v>0</v>
      </c>
      <c r="AD10" s="43">
        <f t="shared" si="7"/>
        <v>0</v>
      </c>
      <c r="AF10">
        <f>IF(($O$24=0)*AND($P$24=32), $Z$24 + $AC$24,0)</f>
        <v>0</v>
      </c>
      <c r="AG10">
        <f>IF((($O$10&lt;&gt;61)*AND($P$10=61)),$Z$10+$AC$10,0)</f>
        <v>0</v>
      </c>
      <c r="AH10">
        <f>IF(SUM($O$10:$P$10)=62,$Z$10 + $AC$10,0)</f>
        <v>0</v>
      </c>
      <c r="AI10">
        <f>IF(($O$10=0)*AND($P$10=64), $Z$10 + $AC$10,0)</f>
        <v>0</v>
      </c>
      <c r="AJ10">
        <f>IF($P$24=71, $Z$24 + $AC$24,0)</f>
        <v>0</v>
      </c>
      <c r="AK10">
        <f>IF($P$24=72, $Z$24 + $AC$24,0)</f>
        <v>0</v>
      </c>
      <c r="AL10">
        <f>IF($P$24=73, $Z$24 + $AC$24,0)</f>
        <v>0</v>
      </c>
      <c r="AM10">
        <f>IF($P$10=65, $Z$10 + $AC$10,0)</f>
        <v>0</v>
      </c>
      <c r="AN10">
        <f>IF($P$10=68, $Z$10 + $AC$10,0)</f>
        <v>0</v>
      </c>
      <c r="AO10">
        <f>IF((($O$10&lt;&gt;61)*AND($P$10=66)),$Z$10+$AC$10,0)</f>
        <v>0</v>
      </c>
      <c r="AP10">
        <f>IF($P$10=50, $Z$10 + $AC$10,0)</f>
        <v>0</v>
      </c>
      <c r="AQ10">
        <f>IF($P$24=29, $Z$24 + $AC$24,0)</f>
        <v>0</v>
      </c>
      <c r="AR10">
        <f>IF($O$10=62, $Z$10 + $AC$10,0)</f>
        <v>0</v>
      </c>
      <c r="AS10">
        <f>IF($P$10=1, $Z$10 + $AC$10,0)</f>
        <v>0</v>
      </c>
      <c r="AT10">
        <f>IF($P$10=21, $Z$10 + $AC$10,0)</f>
        <v>0</v>
      </c>
      <c r="AU10">
        <f>IF($P$10=17, $Z$10 + $AC$10,0)</f>
        <v>0</v>
      </c>
      <c r="AV10" s="32">
        <f>IF(($P$10=17),O10+P10+Q10,0)</f>
        <v>0</v>
      </c>
      <c r="AW10" s="5"/>
      <c r="AX10" s="32">
        <f t="shared" si="8"/>
        <v>0</v>
      </c>
      <c r="AY10" s="32">
        <f t="shared" si="9"/>
        <v>0</v>
      </c>
      <c r="AZ10" s="32">
        <f t="shared" si="10"/>
        <v>0</v>
      </c>
      <c r="BA10" s="32">
        <f t="shared" si="11"/>
        <v>0</v>
      </c>
      <c r="BB10" s="32">
        <f t="shared" si="12"/>
        <v>0</v>
      </c>
      <c r="BC10" s="32">
        <f t="shared" si="13"/>
        <v>0</v>
      </c>
      <c r="BD10" s="32">
        <f t="shared" si="14"/>
        <v>0</v>
      </c>
      <c r="BE10" s="32">
        <f t="shared" si="15"/>
        <v>0</v>
      </c>
      <c r="BF10" s="32">
        <f t="shared" si="16"/>
        <v>0</v>
      </c>
      <c r="BG10" s="32">
        <f t="shared" si="17"/>
        <v>0</v>
      </c>
      <c r="BH10" s="32">
        <f t="shared" si="18"/>
        <v>0</v>
      </c>
      <c r="BI10" s="32">
        <f t="shared" si="19"/>
        <v>0</v>
      </c>
      <c r="BJ10" s="32">
        <f t="shared" si="20"/>
        <v>0</v>
      </c>
      <c r="BK10" s="32">
        <f t="shared" si="21"/>
        <v>0</v>
      </c>
      <c r="BP10">
        <f>IF(($O$24=78)*AND($P$24=32), $Z$24 + $AC$24,0)</f>
        <v>0</v>
      </c>
      <c r="BQ10">
        <f>IF(($O$10=78)*AND($P$10=64), $Z$10 + $AC$10,0)</f>
        <v>0</v>
      </c>
    </row>
    <row r="11" spans="1:69" ht="12" customHeight="1" x14ac:dyDescent="0.2">
      <c r="A11" s="33"/>
      <c r="B11" s="33"/>
      <c r="C11" s="33"/>
      <c r="D11" s="33"/>
      <c r="E11" s="33"/>
      <c r="F11" s="33"/>
      <c r="G11" s="44"/>
      <c r="H11" s="33"/>
      <c r="I11" s="33"/>
      <c r="J11" s="33"/>
      <c r="K11" s="33"/>
      <c r="L11" s="33"/>
      <c r="M11" s="33"/>
      <c r="N11" s="44"/>
      <c r="O11" s="38"/>
      <c r="P11" s="37"/>
      <c r="Q11" s="38"/>
      <c r="R11" s="39">
        <f t="shared" si="0"/>
        <v>0</v>
      </c>
      <c r="S11" s="40">
        <f t="shared" si="1"/>
        <v>0</v>
      </c>
      <c r="T11" s="39">
        <f t="shared" si="2"/>
        <v>0</v>
      </c>
      <c r="U11" s="40">
        <f t="shared" si="3"/>
        <v>0</v>
      </c>
      <c r="V11" s="172">
        <f>'PP25'!V11</f>
        <v>0</v>
      </c>
      <c r="W11" s="173"/>
      <c r="X11" s="256"/>
      <c r="Y11" s="41" t="s">
        <v>103</v>
      </c>
      <c r="Z11" s="42">
        <f t="shared" si="4"/>
        <v>0</v>
      </c>
      <c r="AA11" s="43">
        <f t="shared" si="5"/>
        <v>0</v>
      </c>
      <c r="AC11" s="42">
        <f t="shared" si="6"/>
        <v>0</v>
      </c>
      <c r="AD11" s="43">
        <f t="shared" si="7"/>
        <v>0</v>
      </c>
      <c r="AF11">
        <f>IF(($O$25=0)*AND($P$25=32), $Z$25 + $AC$25,0)</f>
        <v>0</v>
      </c>
      <c r="AG11">
        <f>IF((($O$11&lt;&gt;61)*AND($P$11=61)),$Z$11+$AC$11,0)</f>
        <v>0</v>
      </c>
      <c r="AH11">
        <f>IF(SUM($O$11:$P$11)=62,$Z$11 + $AC$11,0)</f>
        <v>0</v>
      </c>
      <c r="AI11">
        <f>IF(($O$11=0)*AND($P$11=64), $Z$11 + $AC$11,0)</f>
        <v>0</v>
      </c>
      <c r="AJ11">
        <f>IF($P$25=71, $Z$25 + $AC$25,0)</f>
        <v>0</v>
      </c>
      <c r="AK11">
        <f>IF($P$25=72, $Z$25 + $AC$25,0)</f>
        <v>0</v>
      </c>
      <c r="AL11">
        <f>IF($P$25=73, $Z$25 + $AC$25,0)</f>
        <v>0</v>
      </c>
      <c r="AM11">
        <f>IF($P$11=65, $Z$11 + $AC$11,0)</f>
        <v>0</v>
      </c>
      <c r="AN11">
        <f>IF($P$11=68, $Z$11 + $AC$11,0)</f>
        <v>0</v>
      </c>
      <c r="AO11">
        <f>IF((($O$11&lt;&gt;61)*AND($P$11=66)),$Z$11+$AC$11,0)</f>
        <v>0</v>
      </c>
      <c r="AP11">
        <f>IF($P$11=50, $Z$11 + $AC$11,0)</f>
        <v>0</v>
      </c>
      <c r="AQ11">
        <f>IF($P$25=29, $Z$25 + $AC$25,0)</f>
        <v>0</v>
      </c>
      <c r="AR11">
        <f>IF($O$11=62, $Z$11 + $AC$11,0)</f>
        <v>0</v>
      </c>
      <c r="AS11">
        <f>IF($P$11=1, $Z$11 + $AC$11,0)</f>
        <v>0</v>
      </c>
      <c r="AT11">
        <f>IF($P$11=21, $Z$11 + $AC$11,0)</f>
        <v>0</v>
      </c>
      <c r="AU11">
        <f>IF($P$11=17, $Z$11 + $AC$11,0)</f>
        <v>0</v>
      </c>
      <c r="AV11" s="32">
        <f>IF(($P$11=17),O11+P11+Q11,0)</f>
        <v>0</v>
      </c>
      <c r="AW11" s="5"/>
      <c r="AX11" s="32">
        <f t="shared" si="8"/>
        <v>0</v>
      </c>
      <c r="AY11" s="32">
        <f t="shared" si="9"/>
        <v>0</v>
      </c>
      <c r="AZ11" s="32">
        <f t="shared" si="10"/>
        <v>0</v>
      </c>
      <c r="BA11" s="32">
        <f t="shared" si="11"/>
        <v>0</v>
      </c>
      <c r="BB11" s="32">
        <f t="shared" si="12"/>
        <v>0</v>
      </c>
      <c r="BC11" s="32">
        <f t="shared" si="13"/>
        <v>0</v>
      </c>
      <c r="BD11" s="32">
        <f t="shared" si="14"/>
        <v>0</v>
      </c>
      <c r="BE11" s="32">
        <f t="shared" si="15"/>
        <v>0</v>
      </c>
      <c r="BF11" s="32">
        <f t="shared" si="16"/>
        <v>0</v>
      </c>
      <c r="BG11" s="32">
        <f t="shared" si="17"/>
        <v>0</v>
      </c>
      <c r="BH11" s="32">
        <f t="shared" si="18"/>
        <v>0</v>
      </c>
      <c r="BI11" s="32">
        <f t="shared" si="19"/>
        <v>0</v>
      </c>
      <c r="BJ11" s="32">
        <f t="shared" si="20"/>
        <v>0</v>
      </c>
      <c r="BK11" s="32">
        <f t="shared" si="21"/>
        <v>0</v>
      </c>
      <c r="BP11">
        <f>IF(($O$25=78)*AND($P$25=32), $Z$25 + $AC$25,0)</f>
        <v>0</v>
      </c>
      <c r="BQ11">
        <f>IF(($O$11=78)*AND($P$11=64), $Z$11 + $AC$11,0)</f>
        <v>0</v>
      </c>
    </row>
    <row r="12" spans="1:69" ht="12" customHeight="1" x14ac:dyDescent="0.2">
      <c r="A12" s="33" t="s">
        <v>14</v>
      </c>
      <c r="B12" s="33"/>
      <c r="C12" s="33"/>
      <c r="D12" s="33"/>
      <c r="E12" s="33"/>
      <c r="F12" s="33"/>
      <c r="G12" s="44"/>
      <c r="H12" s="33"/>
      <c r="I12" s="33"/>
      <c r="J12" s="33"/>
      <c r="K12" s="33"/>
      <c r="L12" s="33"/>
      <c r="M12" s="33"/>
      <c r="N12" s="44" t="s">
        <v>14</v>
      </c>
      <c r="O12" s="38"/>
      <c r="P12" s="37"/>
      <c r="Q12" s="38"/>
      <c r="R12" s="39">
        <f t="shared" si="0"/>
        <v>0</v>
      </c>
      <c r="S12" s="40">
        <f t="shared" si="1"/>
        <v>0</v>
      </c>
      <c r="T12" s="39">
        <f t="shared" si="2"/>
        <v>0</v>
      </c>
      <c r="U12" s="40">
        <f t="shared" si="3"/>
        <v>0</v>
      </c>
      <c r="V12" s="172">
        <f>'PP25'!V12</f>
        <v>0</v>
      </c>
      <c r="W12" s="173"/>
      <c r="X12" s="256"/>
      <c r="Y12" s="41" t="s">
        <v>104</v>
      </c>
      <c r="Z12" s="42">
        <f t="shared" si="4"/>
        <v>0</v>
      </c>
      <c r="AA12" s="43">
        <f t="shared" si="5"/>
        <v>0</v>
      </c>
      <c r="AC12" s="42">
        <f t="shared" si="6"/>
        <v>0</v>
      </c>
      <c r="AD12" s="43">
        <f t="shared" si="7"/>
        <v>0</v>
      </c>
      <c r="AG12">
        <f>IF((($O$12&lt;&gt;61)*AND($P$12=61)),$Z$12+$AC$12,0)</f>
        <v>0</v>
      </c>
      <c r="AH12">
        <f>IF(SUM($O$12:$P$12)=62,$Z$12 + $AC$12,0)</f>
        <v>0</v>
      </c>
      <c r="AI12">
        <f>IF(($O$12=0)*AND($P$12=64), $Z$12 + $AC$12,0)</f>
        <v>0</v>
      </c>
      <c r="AM12">
        <f>IF($P$12=65, $Z$12 + $AC$12,0)</f>
        <v>0</v>
      </c>
      <c r="AN12">
        <f>IF($P$12=68, $Z$12 + $AC$12,0)</f>
        <v>0</v>
      </c>
      <c r="AO12">
        <f>IF((($O$12&lt;&gt;61)*AND($P$12=66)),$Z$12+$AC$12,0)</f>
        <v>0</v>
      </c>
      <c r="AP12">
        <f>IF($P$12=50, $Z$12 + $AC$12,0)</f>
        <v>0</v>
      </c>
      <c r="AR12">
        <f>IF($O$12=62, $Z$12 + $AC$12,0)</f>
        <v>0</v>
      </c>
      <c r="AS12">
        <f>IF($P$12=1, $Z$12 + $AC$12,0)</f>
        <v>0</v>
      </c>
      <c r="AT12">
        <f>IF($P$12=21, $Z$12 + $AC$12,0)</f>
        <v>0</v>
      </c>
      <c r="AU12">
        <f>IF($P$12=17, $Z$12 + $AC$12,0)</f>
        <v>0</v>
      </c>
      <c r="AV12" s="32">
        <f>IF(($P$12=17),O12+P12+Q12,0)</f>
        <v>0</v>
      </c>
      <c r="AW12" s="5"/>
      <c r="AX12" s="32" t="str">
        <f t="shared" si="8"/>
        <v xml:space="preserve"> </v>
      </c>
      <c r="AY12" s="32">
        <f t="shared" si="9"/>
        <v>0</v>
      </c>
      <c r="AZ12" s="32">
        <f t="shared" si="10"/>
        <v>0</v>
      </c>
      <c r="BA12" s="32">
        <f t="shared" si="11"/>
        <v>0</v>
      </c>
      <c r="BB12" s="32">
        <f t="shared" si="12"/>
        <v>0</v>
      </c>
      <c r="BC12" s="32">
        <f t="shared" si="13"/>
        <v>0</v>
      </c>
      <c r="BD12" s="32">
        <f t="shared" si="14"/>
        <v>0</v>
      </c>
      <c r="BE12" s="32">
        <f t="shared" si="15"/>
        <v>0</v>
      </c>
      <c r="BF12" s="32">
        <f t="shared" si="16"/>
        <v>0</v>
      </c>
      <c r="BG12" s="32">
        <f t="shared" si="17"/>
        <v>0</v>
      </c>
      <c r="BH12" s="32">
        <f t="shared" si="18"/>
        <v>0</v>
      </c>
      <c r="BI12" s="32">
        <f t="shared" si="19"/>
        <v>0</v>
      </c>
      <c r="BJ12" s="32">
        <f t="shared" si="20"/>
        <v>0</v>
      </c>
      <c r="BK12" s="32" t="str">
        <f t="shared" si="21"/>
        <v xml:space="preserve"> </v>
      </c>
      <c r="BQ12">
        <f>IF(($O$12=78)*AND($P$12=64), $Z$12 + $AC$12,0)</f>
        <v>0</v>
      </c>
    </row>
    <row r="13" spans="1:69" ht="12" customHeight="1" x14ac:dyDescent="0.2">
      <c r="A13" s="33" t="s">
        <v>14</v>
      </c>
      <c r="B13" s="33"/>
      <c r="C13" s="33"/>
      <c r="D13" s="33"/>
      <c r="E13" s="33"/>
      <c r="F13" s="33"/>
      <c r="G13" s="44"/>
      <c r="H13" s="33"/>
      <c r="I13" s="33"/>
      <c r="J13" s="33"/>
      <c r="K13" s="33"/>
      <c r="L13" s="33"/>
      <c r="M13" s="33"/>
      <c r="N13" s="44" t="s">
        <v>14</v>
      </c>
      <c r="O13" s="38"/>
      <c r="P13" s="37"/>
      <c r="Q13" s="38"/>
      <c r="R13" s="39">
        <f t="shared" si="0"/>
        <v>0</v>
      </c>
      <c r="S13" s="40">
        <f t="shared" si="1"/>
        <v>0</v>
      </c>
      <c r="T13" s="39">
        <f t="shared" si="2"/>
        <v>0</v>
      </c>
      <c r="U13" s="40">
        <f t="shared" si="3"/>
        <v>0</v>
      </c>
      <c r="V13" s="172">
        <f>'PP25'!V13</f>
        <v>0</v>
      </c>
      <c r="W13" s="173"/>
      <c r="X13" s="256"/>
      <c r="Y13" s="41" t="s">
        <v>105</v>
      </c>
      <c r="Z13" s="42">
        <f t="shared" si="4"/>
        <v>0</v>
      </c>
      <c r="AA13" s="43">
        <f t="shared" si="5"/>
        <v>0</v>
      </c>
      <c r="AC13" s="42">
        <f t="shared" si="6"/>
        <v>0</v>
      </c>
      <c r="AD13" s="43">
        <f t="shared" si="7"/>
        <v>0</v>
      </c>
      <c r="AG13">
        <f>IF((($O$13&lt;&gt;61)*AND($P$13=61)),$Z$13+$AC$13,0)</f>
        <v>0</v>
      </c>
      <c r="AH13">
        <f>IF(SUM($O$13:$P$13)=62,$Z$13 + $AC$13,0)</f>
        <v>0</v>
      </c>
      <c r="AI13">
        <f>IF(($O$13=0)*AND($P$13=64), $Z$13 + $AC$13,0)</f>
        <v>0</v>
      </c>
      <c r="AM13">
        <f>IF($P$13=65, $Z$13 + $AC$13,0)</f>
        <v>0</v>
      </c>
      <c r="AN13">
        <f>IF($P$13=68, $Z$13 + $AC$13,0)</f>
        <v>0</v>
      </c>
      <c r="AO13">
        <f>IF((($O$13&lt;&gt;61)*AND($P$13=66)),$Z$13+$AC$13,0)</f>
        <v>0</v>
      </c>
      <c r="AP13">
        <f>IF($P$13=50, $Z$13 + $AC$13,0)</f>
        <v>0</v>
      </c>
      <c r="AR13">
        <f>IF($O$13=62, $Z$13 + $AC$13,0)</f>
        <v>0</v>
      </c>
      <c r="AS13">
        <f>IF($P$13=1, $Z$13 + $AC$13,0)</f>
        <v>0</v>
      </c>
      <c r="AT13">
        <f>IF($P$13=21, $Z$13 + $AC$13,0)</f>
        <v>0</v>
      </c>
      <c r="AU13">
        <f>IF($P$13=17, $Z$13 + $AC$13,0)</f>
        <v>0</v>
      </c>
      <c r="AV13" s="32">
        <f>IF(($P$13=17),O13+P13+Q13,0)</f>
        <v>0</v>
      </c>
      <c r="AW13" s="5"/>
      <c r="AX13" s="32" t="str">
        <f t="shared" si="8"/>
        <v xml:space="preserve"> </v>
      </c>
      <c r="AY13" s="32">
        <f t="shared" si="9"/>
        <v>0</v>
      </c>
      <c r="AZ13" s="32">
        <f t="shared" si="10"/>
        <v>0</v>
      </c>
      <c r="BA13" s="32">
        <f t="shared" si="11"/>
        <v>0</v>
      </c>
      <c r="BB13" s="32">
        <f t="shared" si="12"/>
        <v>0</v>
      </c>
      <c r="BC13" s="32">
        <f t="shared" si="13"/>
        <v>0</v>
      </c>
      <c r="BD13" s="32">
        <f t="shared" si="14"/>
        <v>0</v>
      </c>
      <c r="BE13" s="32">
        <f t="shared" si="15"/>
        <v>0</v>
      </c>
      <c r="BF13" s="32">
        <f t="shared" si="16"/>
        <v>0</v>
      </c>
      <c r="BG13" s="32">
        <f t="shared" si="17"/>
        <v>0</v>
      </c>
      <c r="BH13" s="32">
        <f t="shared" si="18"/>
        <v>0</v>
      </c>
      <c r="BI13" s="32">
        <f t="shared" si="19"/>
        <v>0</v>
      </c>
      <c r="BJ13" s="32">
        <f t="shared" si="20"/>
        <v>0</v>
      </c>
      <c r="BK13" s="32" t="str">
        <f t="shared" si="21"/>
        <v xml:space="preserve"> </v>
      </c>
      <c r="BQ13">
        <f>IF(($O$13=78)*AND($P$13=64), $Z$13 + $AC$13,0)</f>
        <v>0</v>
      </c>
    </row>
    <row r="14" spans="1:69" ht="12" customHeight="1" x14ac:dyDescent="0.2">
      <c r="A14" s="33" t="s">
        <v>14</v>
      </c>
      <c r="B14" s="33"/>
      <c r="C14" s="33"/>
      <c r="D14" s="33"/>
      <c r="E14" s="33"/>
      <c r="F14" s="33"/>
      <c r="G14" s="44"/>
      <c r="H14" s="33"/>
      <c r="I14" s="33"/>
      <c r="J14" s="33"/>
      <c r="K14" s="33"/>
      <c r="L14" s="33"/>
      <c r="M14" s="33"/>
      <c r="N14" s="44" t="s">
        <v>14</v>
      </c>
      <c r="O14" s="38"/>
      <c r="P14" s="37"/>
      <c r="Q14" s="38"/>
      <c r="R14" s="39">
        <f t="shared" si="0"/>
        <v>0</v>
      </c>
      <c r="S14" s="40">
        <f t="shared" si="1"/>
        <v>0</v>
      </c>
      <c r="T14" s="39">
        <f t="shared" si="2"/>
        <v>0</v>
      </c>
      <c r="U14" s="40">
        <f t="shared" si="3"/>
        <v>0</v>
      </c>
      <c r="V14" s="172">
        <f>'PP25'!V14</f>
        <v>0</v>
      </c>
      <c r="W14" s="173"/>
      <c r="X14" s="256"/>
      <c r="Y14" s="41" t="s">
        <v>106</v>
      </c>
      <c r="Z14" s="42">
        <f t="shared" si="4"/>
        <v>0</v>
      </c>
      <c r="AA14" s="43">
        <f t="shared" si="5"/>
        <v>0</v>
      </c>
      <c r="AC14" s="42">
        <f t="shared" si="6"/>
        <v>0</v>
      </c>
      <c r="AD14" s="43">
        <f t="shared" si="7"/>
        <v>0</v>
      </c>
      <c r="AG14">
        <f>IF((($O$14&lt;&gt;61)*AND($P$14=61)),$Z$14+$AC$14,0)</f>
        <v>0</v>
      </c>
      <c r="AH14">
        <f>IF(SUM($O$14:$P$14)=62,$Z$14 + $AC$14,0)</f>
        <v>0</v>
      </c>
      <c r="AI14">
        <f>IF(($O$14=0)*AND($P$14=64), $Z$14 + $AC$14,0)</f>
        <v>0</v>
      </c>
      <c r="AM14">
        <f>IF($P$14=65, $Z$14+ $AC$14,0)</f>
        <v>0</v>
      </c>
      <c r="AN14">
        <f>IF($P$14=68, $Z$14+ $AC$14,0)</f>
        <v>0</v>
      </c>
      <c r="AO14">
        <f>IF((($O$14&lt;&gt;61)*AND($P$14=66)),$Z$14+$AC$14,0)</f>
        <v>0</v>
      </c>
      <c r="AP14">
        <f>IF($P$14=50, $Z$14+ $AC$14,0)</f>
        <v>0</v>
      </c>
      <c r="AR14">
        <f>IF($O$14=62, $Z$14+ $AC$14,0)</f>
        <v>0</v>
      </c>
      <c r="AS14">
        <f>IF($P$14=1, $Z$14+ $AC$14,0)</f>
        <v>0</v>
      </c>
      <c r="AT14">
        <f>IF($P$14=21, $Z$14+ $AC$14,0)</f>
        <v>0</v>
      </c>
      <c r="AU14">
        <f>IF($P$14=17, $Z$14 + $AC$14,0)</f>
        <v>0</v>
      </c>
      <c r="AV14" s="32">
        <f>IF(($P$14=17),O14+P14+Q14,0)</f>
        <v>0</v>
      </c>
      <c r="AW14" s="5"/>
      <c r="AX14" s="32" t="str">
        <f t="shared" si="8"/>
        <v xml:space="preserve"> </v>
      </c>
      <c r="AY14" s="32">
        <f t="shared" si="9"/>
        <v>0</v>
      </c>
      <c r="AZ14" s="32">
        <f t="shared" si="10"/>
        <v>0</v>
      </c>
      <c r="BA14" s="32">
        <f t="shared" si="11"/>
        <v>0</v>
      </c>
      <c r="BB14" s="32">
        <f t="shared" si="12"/>
        <v>0</v>
      </c>
      <c r="BC14" s="32">
        <f t="shared" si="13"/>
        <v>0</v>
      </c>
      <c r="BD14" s="32">
        <f t="shared" si="14"/>
        <v>0</v>
      </c>
      <c r="BE14" s="32">
        <f t="shared" si="15"/>
        <v>0</v>
      </c>
      <c r="BF14" s="32">
        <f t="shared" si="16"/>
        <v>0</v>
      </c>
      <c r="BG14" s="32">
        <f t="shared" si="17"/>
        <v>0</v>
      </c>
      <c r="BH14" s="32">
        <f t="shared" si="18"/>
        <v>0</v>
      </c>
      <c r="BI14" s="32">
        <f t="shared" si="19"/>
        <v>0</v>
      </c>
      <c r="BJ14" s="32">
        <f t="shared" si="20"/>
        <v>0</v>
      </c>
      <c r="BK14" s="32" t="str">
        <f t="shared" si="21"/>
        <v xml:space="preserve"> </v>
      </c>
      <c r="BQ14">
        <f>IF(($O$14=78)*AND($P$14=64), $Z$14 + $AC$14,0)</f>
        <v>0</v>
      </c>
    </row>
    <row r="15" spans="1:69" ht="12" customHeight="1" x14ac:dyDescent="0.2">
      <c r="A15" s="33" t="s">
        <v>14</v>
      </c>
      <c r="B15" s="33"/>
      <c r="C15" s="33"/>
      <c r="D15" s="33"/>
      <c r="E15" s="33"/>
      <c r="F15" s="33"/>
      <c r="G15" s="44"/>
      <c r="H15" s="33"/>
      <c r="I15" s="33"/>
      <c r="J15" s="33"/>
      <c r="K15" s="33"/>
      <c r="L15" s="33"/>
      <c r="M15" s="33"/>
      <c r="N15" s="44" t="s">
        <v>14</v>
      </c>
      <c r="O15" s="38"/>
      <c r="P15" s="37"/>
      <c r="Q15" s="38"/>
      <c r="R15" s="39">
        <f t="shared" si="0"/>
        <v>0</v>
      </c>
      <c r="S15" s="40">
        <f t="shared" si="1"/>
        <v>0</v>
      </c>
      <c r="T15" s="39">
        <f t="shared" si="2"/>
        <v>0</v>
      </c>
      <c r="U15" s="40">
        <f t="shared" si="3"/>
        <v>0</v>
      </c>
      <c r="V15" s="172">
        <f>'PP25'!V15</f>
        <v>0</v>
      </c>
      <c r="W15" s="173"/>
      <c r="X15" s="256"/>
      <c r="Y15" s="41" t="s">
        <v>107</v>
      </c>
      <c r="Z15" s="42">
        <f t="shared" si="4"/>
        <v>0</v>
      </c>
      <c r="AA15" s="43">
        <f t="shared" si="5"/>
        <v>0</v>
      </c>
      <c r="AC15" s="42">
        <f t="shared" si="6"/>
        <v>0</v>
      </c>
      <c r="AD15" s="43">
        <f t="shared" si="7"/>
        <v>0</v>
      </c>
      <c r="AG15">
        <f>IF((($O$15&lt;&gt;61)*AND($P$15=61)),$Z$15+$AC$15,0)</f>
        <v>0</v>
      </c>
      <c r="AH15">
        <f>IF(SUM($O$15:$P$15)=62,$Z$15 + $AC$15,0)</f>
        <v>0</v>
      </c>
      <c r="AI15">
        <f>IF(($O$15=0)*AND($P$15=64), $Z$15 + $AC$15,0)</f>
        <v>0</v>
      </c>
      <c r="AM15">
        <f>IF($P$15=65, $Z$15+ $AC$15,0)</f>
        <v>0</v>
      </c>
      <c r="AN15">
        <f>IF($P$15=68, $Z$15+ $AC$15,0)</f>
        <v>0</v>
      </c>
      <c r="AO15">
        <f>IF((($O$15&lt;&gt;61)*AND($P$15=66)),$Z$15+$AC$15,0)</f>
        <v>0</v>
      </c>
      <c r="AP15">
        <f>IF($P$15=50, $Z$15+ $AC$15,0)</f>
        <v>0</v>
      </c>
      <c r="AR15">
        <f>IF($O$15=62, $Z$15+ $AC$15,0)</f>
        <v>0</v>
      </c>
      <c r="AS15">
        <f>IF($P$15=1, $Z$15+ $AC$15,0)</f>
        <v>0</v>
      </c>
      <c r="AT15">
        <f>IF($P$15=21, $Z$15+ $AC$15,0)</f>
        <v>0</v>
      </c>
      <c r="AU15">
        <f>IF($P$15=17, $Z$15 + $AC$15,0)</f>
        <v>0</v>
      </c>
      <c r="AV15" s="32">
        <f>IF(($P$15=17),O15+P15+Q15,0)</f>
        <v>0</v>
      </c>
      <c r="AW15" s="5"/>
      <c r="AX15" s="32" t="str">
        <f t="shared" si="8"/>
        <v xml:space="preserve"> </v>
      </c>
      <c r="AY15" s="32">
        <f t="shared" si="9"/>
        <v>0</v>
      </c>
      <c r="AZ15" s="32">
        <f t="shared" si="10"/>
        <v>0</v>
      </c>
      <c r="BA15" s="32">
        <f t="shared" si="11"/>
        <v>0</v>
      </c>
      <c r="BB15" s="32">
        <f t="shared" si="12"/>
        <v>0</v>
      </c>
      <c r="BC15" s="32">
        <f t="shared" si="13"/>
        <v>0</v>
      </c>
      <c r="BD15" s="32">
        <f t="shared" si="14"/>
        <v>0</v>
      </c>
      <c r="BE15" s="32">
        <f t="shared" si="15"/>
        <v>0</v>
      </c>
      <c r="BF15" s="32">
        <f t="shared" si="16"/>
        <v>0</v>
      </c>
      <c r="BG15" s="32">
        <f t="shared" si="17"/>
        <v>0</v>
      </c>
      <c r="BH15" s="32">
        <f t="shared" si="18"/>
        <v>0</v>
      </c>
      <c r="BI15" s="32">
        <f t="shared" si="19"/>
        <v>0</v>
      </c>
      <c r="BJ15" s="32">
        <f t="shared" si="20"/>
        <v>0</v>
      </c>
      <c r="BK15" s="32" t="str">
        <f t="shared" si="21"/>
        <v xml:space="preserve"> </v>
      </c>
      <c r="BQ15">
        <f>IF(($O$15=78)*AND($P$15=64), $Z$15 + $AC$15,0)</f>
        <v>0</v>
      </c>
    </row>
    <row r="16" spans="1:69" ht="12" customHeight="1" x14ac:dyDescent="0.2">
      <c r="A16" s="33" t="s">
        <v>14</v>
      </c>
      <c r="B16" s="33"/>
      <c r="C16" s="33"/>
      <c r="D16" s="33"/>
      <c r="E16" s="33"/>
      <c r="F16" s="33"/>
      <c r="G16" s="44"/>
      <c r="H16" s="33"/>
      <c r="I16" s="33"/>
      <c r="J16" s="33"/>
      <c r="K16" s="33"/>
      <c r="L16" s="33"/>
      <c r="M16" s="33"/>
      <c r="N16" s="44" t="s">
        <v>14</v>
      </c>
      <c r="O16" s="38"/>
      <c r="P16" s="37"/>
      <c r="Q16" s="38"/>
      <c r="R16" s="39">
        <f t="shared" si="0"/>
        <v>0</v>
      </c>
      <c r="S16" s="40">
        <f t="shared" si="1"/>
        <v>0</v>
      </c>
      <c r="T16" s="39">
        <f t="shared" si="2"/>
        <v>0</v>
      </c>
      <c r="U16" s="40">
        <f t="shared" si="3"/>
        <v>0</v>
      </c>
      <c r="V16" s="172">
        <f>'PP25'!V16</f>
        <v>0</v>
      </c>
      <c r="W16" s="173"/>
      <c r="X16" s="256"/>
      <c r="Y16" s="41" t="s">
        <v>108</v>
      </c>
      <c r="Z16" s="42">
        <f t="shared" si="4"/>
        <v>0</v>
      </c>
      <c r="AA16" s="43">
        <f t="shared" si="5"/>
        <v>0</v>
      </c>
      <c r="AC16" s="42">
        <f t="shared" si="6"/>
        <v>0</v>
      </c>
      <c r="AD16" s="43">
        <f t="shared" si="7"/>
        <v>0</v>
      </c>
      <c r="AG16">
        <f>IF((($O$16&lt;&gt;61)*AND($P$16=61)),$Z$16+$AC$16,0)</f>
        <v>0</v>
      </c>
      <c r="AH16">
        <f>IF(SUM($O$16:$P$16)=62,$Z$16 + $AC$16,0)</f>
        <v>0</v>
      </c>
      <c r="AI16">
        <f>IF(($O$16=0)*AND($P$16=64), $Z$16 + $AC$16,0)</f>
        <v>0</v>
      </c>
      <c r="AM16">
        <f>IF($P16=65, $Z16+ $AC16,0)</f>
        <v>0</v>
      </c>
      <c r="AN16">
        <f>IF($P16=68, $Z16+ $AC16,0)</f>
        <v>0</v>
      </c>
      <c r="AO16">
        <f>IF((($O$16&lt;&gt;61)*AND($P$16=66)),$Z$16+$AC$16,0)</f>
        <v>0</v>
      </c>
      <c r="AP16">
        <f>IF($P16=50, $Z16+ $AC16,0)</f>
        <v>0</v>
      </c>
      <c r="AR16">
        <f>IF($O$16=62, $Z16+ $AC16,0)</f>
        <v>0</v>
      </c>
      <c r="AS16">
        <f>IF($P$16=1, $Z16+ $AC$16,0)</f>
        <v>0</v>
      </c>
      <c r="AT16">
        <f>IF($P$16=21, $Z16+ $AC$16,0)</f>
        <v>0</v>
      </c>
      <c r="AU16">
        <f>IF($P$16=17, $Z$16 + $AC$16,0)</f>
        <v>0</v>
      </c>
      <c r="AV16" s="32">
        <f>IF(($P$16=17),O16+P16+Q16,0)</f>
        <v>0</v>
      </c>
      <c r="AW16" s="5"/>
      <c r="AX16" s="32" t="str">
        <f t="shared" si="8"/>
        <v xml:space="preserve"> </v>
      </c>
      <c r="AY16" s="32">
        <f t="shared" si="9"/>
        <v>0</v>
      </c>
      <c r="AZ16" s="32">
        <f t="shared" si="10"/>
        <v>0</v>
      </c>
      <c r="BA16" s="32">
        <f t="shared" si="11"/>
        <v>0</v>
      </c>
      <c r="BB16" s="32">
        <f t="shared" si="12"/>
        <v>0</v>
      </c>
      <c r="BC16" s="32">
        <f t="shared" si="13"/>
        <v>0</v>
      </c>
      <c r="BD16" s="32">
        <f t="shared" si="14"/>
        <v>0</v>
      </c>
      <c r="BE16" s="32">
        <f t="shared" si="15"/>
        <v>0</v>
      </c>
      <c r="BF16" s="32">
        <f t="shared" si="16"/>
        <v>0</v>
      </c>
      <c r="BG16" s="32">
        <f t="shared" si="17"/>
        <v>0</v>
      </c>
      <c r="BH16" s="32">
        <f t="shared" si="18"/>
        <v>0</v>
      </c>
      <c r="BI16" s="32">
        <f t="shared" si="19"/>
        <v>0</v>
      </c>
      <c r="BJ16" s="32">
        <f t="shared" si="20"/>
        <v>0</v>
      </c>
      <c r="BK16" s="32" t="str">
        <f t="shared" si="21"/>
        <v xml:space="preserve"> </v>
      </c>
      <c r="BQ16">
        <f>IF(($O$16=78)*AND($P$16=64), $Z$16 + $AC$16,0)</f>
        <v>0</v>
      </c>
    </row>
    <row r="17" spans="1:69" ht="12" customHeight="1" x14ac:dyDescent="0.2">
      <c r="A17" s="33" t="s">
        <v>14</v>
      </c>
      <c r="B17" s="33"/>
      <c r="C17" s="33"/>
      <c r="D17" s="33"/>
      <c r="E17" s="33"/>
      <c r="F17" s="33"/>
      <c r="G17" s="44"/>
      <c r="H17" s="33"/>
      <c r="I17" s="33"/>
      <c r="J17" s="33"/>
      <c r="K17" s="33"/>
      <c r="L17" s="33"/>
      <c r="M17" s="33"/>
      <c r="N17" s="44" t="s">
        <v>14</v>
      </c>
      <c r="O17" s="38"/>
      <c r="P17" s="37"/>
      <c r="Q17" s="38"/>
      <c r="R17" s="39">
        <f t="shared" si="0"/>
        <v>0</v>
      </c>
      <c r="S17" s="40">
        <f t="shared" si="1"/>
        <v>0</v>
      </c>
      <c r="T17" s="39">
        <f t="shared" si="2"/>
        <v>0</v>
      </c>
      <c r="U17" s="40">
        <f t="shared" si="3"/>
        <v>0</v>
      </c>
      <c r="V17" s="172">
        <f>'PP25'!V17</f>
        <v>0</v>
      </c>
      <c r="W17" s="173"/>
      <c r="X17" s="256"/>
      <c r="Y17" s="41" t="s">
        <v>109</v>
      </c>
      <c r="Z17" s="42">
        <f t="shared" si="4"/>
        <v>0</v>
      </c>
      <c r="AA17" s="43">
        <f t="shared" si="5"/>
        <v>0</v>
      </c>
      <c r="AC17" s="42">
        <f t="shared" si="6"/>
        <v>0</v>
      </c>
      <c r="AD17" s="43">
        <f t="shared" si="7"/>
        <v>0</v>
      </c>
      <c r="AG17">
        <f>IF((($O$17&lt;&gt;61)*AND($P$17=61)),$Z$17+$AC$17,0)</f>
        <v>0</v>
      </c>
      <c r="AH17">
        <f>IF(SUM($O$17:$P$17)=62,$Z$17 + $AC$17,0)</f>
        <v>0</v>
      </c>
      <c r="AI17">
        <f>IF(($O$17=0)*AND($P$17=64), $Z$17 + $AC$17,0)</f>
        <v>0</v>
      </c>
      <c r="AM17">
        <f>IF($P17=65, $Z17+ $AC17,0)</f>
        <v>0</v>
      </c>
      <c r="AN17">
        <f>IF($P17=68, $Z17+ $AC17,0)</f>
        <v>0</v>
      </c>
      <c r="AO17">
        <f>IF((($O$17&lt;&gt;61)*AND($P$17=66)),$Z$17+$AC$17,0)</f>
        <v>0</v>
      </c>
      <c r="AP17">
        <f>IF($P17=50, $Z17+ $AC17,0)</f>
        <v>0</v>
      </c>
      <c r="AR17">
        <f>IF($O$17=62, $Z17+ $AC17,0)</f>
        <v>0</v>
      </c>
      <c r="AS17">
        <f>IF($P$17=1, $Z17+ $AC$17,0)</f>
        <v>0</v>
      </c>
      <c r="AT17">
        <f>IF($P$17=21, $Z17+ $AC$17,0)</f>
        <v>0</v>
      </c>
      <c r="AU17">
        <f>IF($P$17=17, $Z$17 + $AC$17,0)</f>
        <v>0</v>
      </c>
      <c r="AV17" s="32">
        <f>IF(($P$17=17),O17+P17+Q17,0)</f>
        <v>0</v>
      </c>
      <c r="AW17" s="5"/>
      <c r="AX17" s="32" t="str">
        <f t="shared" si="8"/>
        <v xml:space="preserve"> </v>
      </c>
      <c r="AY17" s="32">
        <f t="shared" si="9"/>
        <v>0</v>
      </c>
      <c r="AZ17" s="32">
        <f t="shared" si="10"/>
        <v>0</v>
      </c>
      <c r="BA17" s="32">
        <f t="shared" si="11"/>
        <v>0</v>
      </c>
      <c r="BB17" s="32">
        <f t="shared" si="12"/>
        <v>0</v>
      </c>
      <c r="BC17" s="32">
        <f t="shared" si="13"/>
        <v>0</v>
      </c>
      <c r="BD17" s="32">
        <f t="shared" si="14"/>
        <v>0</v>
      </c>
      <c r="BE17" s="32">
        <f t="shared" si="15"/>
        <v>0</v>
      </c>
      <c r="BF17" s="32">
        <f t="shared" si="16"/>
        <v>0</v>
      </c>
      <c r="BG17" s="32">
        <f t="shared" si="17"/>
        <v>0</v>
      </c>
      <c r="BH17" s="32">
        <f t="shared" si="18"/>
        <v>0</v>
      </c>
      <c r="BI17" s="32">
        <f t="shared" si="19"/>
        <v>0</v>
      </c>
      <c r="BJ17" s="32">
        <f t="shared" si="20"/>
        <v>0</v>
      </c>
      <c r="BK17" s="32" t="str">
        <f t="shared" si="21"/>
        <v xml:space="preserve"> </v>
      </c>
      <c r="BQ17">
        <f>IF(($O$17=78)*AND($P$17=64), $Z$17 + $AC$17,0)</f>
        <v>0</v>
      </c>
    </row>
    <row r="18" spans="1:69" ht="12" customHeight="1" x14ac:dyDescent="0.2">
      <c r="A18" s="33"/>
      <c r="B18" s="33"/>
      <c r="C18" s="33"/>
      <c r="D18" s="33"/>
      <c r="E18" s="33"/>
      <c r="F18" s="33"/>
      <c r="G18" s="44"/>
      <c r="H18" s="33"/>
      <c r="I18" s="33"/>
      <c r="J18" s="33"/>
      <c r="K18" s="33"/>
      <c r="L18" s="33"/>
      <c r="M18" s="33"/>
      <c r="N18" s="44"/>
      <c r="O18" s="38"/>
      <c r="P18" s="37"/>
      <c r="Q18" s="38"/>
      <c r="R18" s="39">
        <f t="shared" si="0"/>
        <v>0</v>
      </c>
      <c r="S18" s="40">
        <f t="shared" si="1"/>
        <v>0</v>
      </c>
      <c r="T18" s="39">
        <f t="shared" si="2"/>
        <v>0</v>
      </c>
      <c r="U18" s="40">
        <f t="shared" si="3"/>
        <v>0</v>
      </c>
      <c r="V18" s="172">
        <f>'PP25'!V18</f>
        <v>0</v>
      </c>
      <c r="W18" s="173"/>
      <c r="X18" s="256"/>
      <c r="Y18" s="41" t="s">
        <v>110</v>
      </c>
      <c r="Z18" s="42">
        <f t="shared" si="4"/>
        <v>0</v>
      </c>
      <c r="AA18" s="43">
        <f t="shared" si="5"/>
        <v>0</v>
      </c>
      <c r="AC18" s="42">
        <f t="shared" si="6"/>
        <v>0</v>
      </c>
      <c r="AD18" s="43">
        <f t="shared" si="7"/>
        <v>0</v>
      </c>
      <c r="AG18">
        <f>IF((($O$18&lt;&gt;61)*AND($P$18=61)),$Z$18+$AC$18,0)</f>
        <v>0</v>
      </c>
      <c r="AH18">
        <f>IF(SUM($O$18:$P$18)=62,$Z$18 + $AC$18,0)</f>
        <v>0</v>
      </c>
      <c r="AI18">
        <f>IF(($O$18=0)*AND($P$18=64), $Z$18 + $AC$18,0)</f>
        <v>0</v>
      </c>
      <c r="AM18">
        <f>IF($P18=65, $Z18+ $AC18,0)</f>
        <v>0</v>
      </c>
      <c r="AN18">
        <f>IF($P18=68, $Z18+ $AC18,0)</f>
        <v>0</v>
      </c>
      <c r="AO18">
        <f>IF((($O$18&lt;&gt;61)*AND($P$18=66)),$Z$18+$AC$18,0)</f>
        <v>0</v>
      </c>
      <c r="AP18">
        <f>IF($P18=50, $Z18+ $AC18,0)</f>
        <v>0</v>
      </c>
      <c r="AR18">
        <f>IF($O$18=62, $Z18+ $AC18,0)</f>
        <v>0</v>
      </c>
      <c r="AS18">
        <f>IF($P$18=1, $Z18+ $AC$18,0)</f>
        <v>0</v>
      </c>
      <c r="AT18">
        <f>IF($P$18=21, $Z18+ $AC$18,0)</f>
        <v>0</v>
      </c>
      <c r="AU18">
        <f>IF($P$18=17, $Z$18 + $AC$18,0)</f>
        <v>0</v>
      </c>
      <c r="AV18" s="32">
        <f>IF(($P$18=17),O18+P18+Q18,0)</f>
        <v>0</v>
      </c>
      <c r="AW18" s="5"/>
      <c r="AX18" s="32">
        <f t="shared" si="8"/>
        <v>0</v>
      </c>
      <c r="AY18" s="32">
        <f t="shared" si="9"/>
        <v>0</v>
      </c>
      <c r="AZ18" s="32">
        <f t="shared" si="10"/>
        <v>0</v>
      </c>
      <c r="BA18" s="32">
        <f t="shared" si="11"/>
        <v>0</v>
      </c>
      <c r="BB18" s="32">
        <f t="shared" si="12"/>
        <v>0</v>
      </c>
      <c r="BC18" s="32">
        <f t="shared" si="13"/>
        <v>0</v>
      </c>
      <c r="BD18" s="32">
        <f t="shared" si="14"/>
        <v>0</v>
      </c>
      <c r="BE18" s="32">
        <f t="shared" si="15"/>
        <v>0</v>
      </c>
      <c r="BF18" s="32">
        <f t="shared" si="16"/>
        <v>0</v>
      </c>
      <c r="BG18" s="32">
        <f t="shared" si="17"/>
        <v>0</v>
      </c>
      <c r="BH18" s="32">
        <f t="shared" si="18"/>
        <v>0</v>
      </c>
      <c r="BI18" s="32">
        <f t="shared" si="19"/>
        <v>0</v>
      </c>
      <c r="BJ18" s="32">
        <f t="shared" si="20"/>
        <v>0</v>
      </c>
      <c r="BK18" s="32">
        <f t="shared" si="21"/>
        <v>0</v>
      </c>
      <c r="BQ18">
        <f>IF(($O$18=78)*AND($P$18=64), $Z$18 + $AC$18,0)</f>
        <v>0</v>
      </c>
    </row>
    <row r="19" spans="1:69" ht="12" customHeight="1" x14ac:dyDescent="0.2">
      <c r="A19" s="33" t="s">
        <v>14</v>
      </c>
      <c r="B19" s="33"/>
      <c r="C19" s="33"/>
      <c r="D19" s="33"/>
      <c r="E19" s="33"/>
      <c r="F19" s="33"/>
      <c r="G19" s="44"/>
      <c r="H19" s="33"/>
      <c r="I19" s="33"/>
      <c r="J19" s="33"/>
      <c r="K19" s="33"/>
      <c r="L19" s="33"/>
      <c r="M19" s="33"/>
      <c r="N19" s="33" t="s">
        <v>14</v>
      </c>
      <c r="O19" s="38"/>
      <c r="P19" s="37"/>
      <c r="Q19" s="38"/>
      <c r="R19" s="39">
        <f t="shared" si="0"/>
        <v>0</v>
      </c>
      <c r="S19" s="40">
        <f t="shared" si="1"/>
        <v>0</v>
      </c>
      <c r="T19" s="39">
        <f t="shared" si="2"/>
        <v>0</v>
      </c>
      <c r="U19" s="40">
        <f t="shared" si="3"/>
        <v>0</v>
      </c>
      <c r="V19" s="258">
        <f>'PP25'!V19</f>
        <v>0</v>
      </c>
      <c r="W19" s="259"/>
      <c r="X19" s="257"/>
      <c r="Y19" s="41" t="s">
        <v>111</v>
      </c>
      <c r="Z19" s="42">
        <f t="shared" si="4"/>
        <v>0</v>
      </c>
      <c r="AA19" s="43">
        <f t="shared" si="5"/>
        <v>0</v>
      </c>
      <c r="AC19" s="42">
        <f t="shared" si="6"/>
        <v>0</v>
      </c>
      <c r="AD19" s="43">
        <f t="shared" si="7"/>
        <v>0</v>
      </c>
      <c r="AG19">
        <f>IF((($O$19&lt;&gt;61)*AND($P$19=61)),$Z$19+$AC$19,0)</f>
        <v>0</v>
      </c>
      <c r="AH19">
        <f>IF(SUM($O$19:$P$19)=62,$Z$19 + $AC$19,0)</f>
        <v>0</v>
      </c>
      <c r="AI19">
        <f>IF(($O$19=0)*AND($P$19=64), $Z$19 + $AC$19,0)</f>
        <v>0</v>
      </c>
      <c r="AM19">
        <f>IF($P19=65, $Z19+ $AC19,0)</f>
        <v>0</v>
      </c>
      <c r="AN19">
        <f>IF($P19=68, $Z19+ $AC19,0)</f>
        <v>0</v>
      </c>
      <c r="AO19">
        <f>IF((($O$19&lt;&gt;61)*AND($P$19=66)),$Z$19+$AC$19,0)</f>
        <v>0</v>
      </c>
      <c r="AP19">
        <f>IF($P19=50, $Z19+ $AC19,0)</f>
        <v>0</v>
      </c>
      <c r="AR19">
        <f>IF($O$19=62, $Z19+ $AC19,0)</f>
        <v>0</v>
      </c>
      <c r="AS19">
        <f>IF($P$19=1, $Z19+ $AC$19,0)</f>
        <v>0</v>
      </c>
      <c r="AT19">
        <f>IF($P$19=21, $Z19+ $AC$19,0)</f>
        <v>0</v>
      </c>
      <c r="AU19">
        <f>IF($P$19=17, $Z$19 + $AC$19,0)</f>
        <v>0</v>
      </c>
      <c r="AV19" s="32">
        <f>IF(($P$19=17),O19+P19+Q19,0)</f>
        <v>0</v>
      </c>
      <c r="AW19" s="5"/>
      <c r="AX19" s="32" t="str">
        <f t="shared" si="8"/>
        <v xml:space="preserve"> </v>
      </c>
      <c r="AY19" s="32">
        <f t="shared" si="9"/>
        <v>0</v>
      </c>
      <c r="AZ19" s="32">
        <f t="shared" si="10"/>
        <v>0</v>
      </c>
      <c r="BA19" s="32">
        <f t="shared" si="11"/>
        <v>0</v>
      </c>
      <c r="BB19" s="32">
        <f t="shared" si="12"/>
        <v>0</v>
      </c>
      <c r="BC19" s="32">
        <f t="shared" si="13"/>
        <v>0</v>
      </c>
      <c r="BD19" s="32">
        <f t="shared" si="14"/>
        <v>0</v>
      </c>
      <c r="BE19" s="32">
        <f t="shared" si="15"/>
        <v>0</v>
      </c>
      <c r="BF19" s="32">
        <f t="shared" si="16"/>
        <v>0</v>
      </c>
      <c r="BG19" s="32">
        <f t="shared" si="17"/>
        <v>0</v>
      </c>
      <c r="BH19" s="32">
        <f t="shared" si="18"/>
        <v>0</v>
      </c>
      <c r="BI19" s="32">
        <f t="shared" si="19"/>
        <v>0</v>
      </c>
      <c r="BJ19" s="32">
        <f t="shared" si="20"/>
        <v>0</v>
      </c>
      <c r="BK19" s="32" t="str">
        <f t="shared" si="21"/>
        <v xml:space="preserve"> </v>
      </c>
      <c r="BQ19">
        <f>IF(($O$19=78)*AND($P$19=64), $Z$19 + $AC$19,0)</f>
        <v>0</v>
      </c>
    </row>
    <row r="20" spans="1:69" ht="8.1" customHeight="1" x14ac:dyDescent="0.2">
      <c r="A20" s="177" t="s">
        <v>112</v>
      </c>
      <c r="B20" s="178"/>
      <c r="C20" s="178"/>
      <c r="D20" s="178"/>
      <c r="E20" s="178"/>
      <c r="F20" s="178"/>
      <c r="G20" s="178"/>
      <c r="H20" s="178"/>
      <c r="I20" s="178"/>
      <c r="J20" s="178"/>
      <c r="K20" s="178"/>
      <c r="L20" s="178"/>
      <c r="M20" s="178"/>
      <c r="N20" s="179"/>
      <c r="O20" s="177" t="s">
        <v>113</v>
      </c>
      <c r="P20" s="183"/>
      <c r="Q20" s="184"/>
      <c r="R20" s="209" t="s">
        <v>114</v>
      </c>
      <c r="S20" s="210"/>
      <c r="T20" s="211" t="s">
        <v>115</v>
      </c>
      <c r="U20" s="212"/>
      <c r="V20" s="212"/>
      <c r="W20" s="212"/>
      <c r="X20" s="45">
        <f>'PP24'!X20</f>
        <v>0</v>
      </c>
      <c r="AU20" s="32"/>
      <c r="AV20" s="32"/>
      <c r="AX20" s="32"/>
      <c r="AY20" s="32"/>
      <c r="AZ20" s="32"/>
      <c r="BA20" s="32"/>
      <c r="BB20" s="32"/>
      <c r="BC20" s="32"/>
      <c r="BD20" s="32"/>
      <c r="BE20" s="32"/>
      <c r="BF20" s="32"/>
      <c r="BG20" s="32"/>
      <c r="BH20" s="32"/>
      <c r="BI20" s="32"/>
      <c r="BJ20" s="32"/>
      <c r="BK20" s="32"/>
    </row>
    <row r="21" spans="1:69" ht="12" customHeight="1" x14ac:dyDescent="0.2">
      <c r="A21" s="46">
        <f t="shared" ref="A21:N21" si="22">AX21</f>
        <v>0</v>
      </c>
      <c r="B21" s="46">
        <f t="shared" si="22"/>
        <v>0</v>
      </c>
      <c r="C21" s="46">
        <f t="shared" si="22"/>
        <v>0</v>
      </c>
      <c r="D21" s="46">
        <f t="shared" si="22"/>
        <v>0</v>
      </c>
      <c r="E21" s="46">
        <f t="shared" si="22"/>
        <v>0</v>
      </c>
      <c r="F21" s="46">
        <f t="shared" si="22"/>
        <v>0</v>
      </c>
      <c r="G21" s="46">
        <f t="shared" si="22"/>
        <v>0</v>
      </c>
      <c r="H21" s="46">
        <f t="shared" si="22"/>
        <v>0</v>
      </c>
      <c r="I21" s="46">
        <f t="shared" si="22"/>
        <v>0</v>
      </c>
      <c r="J21" s="46">
        <f t="shared" si="22"/>
        <v>0</v>
      </c>
      <c r="K21" s="46">
        <f t="shared" si="22"/>
        <v>0</v>
      </c>
      <c r="L21" s="46">
        <f t="shared" si="22"/>
        <v>0</v>
      </c>
      <c r="M21" s="46">
        <f t="shared" si="22"/>
        <v>0</v>
      </c>
      <c r="N21" s="46">
        <f t="shared" si="22"/>
        <v>0</v>
      </c>
      <c r="O21" s="193">
        <f>SUM(O9:Q19)-(AV21+AF39)</f>
        <v>0</v>
      </c>
      <c r="P21" s="190"/>
      <c r="Q21" s="23"/>
      <c r="R21" s="191">
        <f>AB22-(AU21+AG39)</f>
        <v>0</v>
      </c>
      <c r="S21" s="192"/>
      <c r="T21" s="47"/>
      <c r="U21" s="195"/>
      <c r="V21" s="195"/>
      <c r="W21" s="195"/>
      <c r="X21" s="196"/>
      <c r="Z21" s="42">
        <f>SUM(Z9:Z19)</f>
        <v>0</v>
      </c>
      <c r="AA21" t="s">
        <v>116</v>
      </c>
      <c r="AC21" s="42">
        <f>SUM(AC9:AC19)</f>
        <v>0</v>
      </c>
      <c r="AD21" t="s">
        <v>116</v>
      </c>
      <c r="AF21">
        <f t="shared" ref="AF21:AV21" si="23">SUM(AF9:AF19)</f>
        <v>0</v>
      </c>
      <c r="AG21">
        <f t="shared" si="23"/>
        <v>0</v>
      </c>
      <c r="AH21">
        <f t="shared" si="23"/>
        <v>0</v>
      </c>
      <c r="AI21">
        <f t="shared" si="23"/>
        <v>0</v>
      </c>
      <c r="AJ21">
        <f t="shared" si="23"/>
        <v>0</v>
      </c>
      <c r="AK21">
        <f t="shared" si="23"/>
        <v>0</v>
      </c>
      <c r="AL21">
        <f t="shared" si="23"/>
        <v>0</v>
      </c>
      <c r="AM21">
        <f t="shared" si="23"/>
        <v>0</v>
      </c>
      <c r="AN21">
        <f t="shared" si="23"/>
        <v>0</v>
      </c>
      <c r="AO21">
        <f t="shared" si="23"/>
        <v>0</v>
      </c>
      <c r="AP21">
        <f t="shared" si="23"/>
        <v>0</v>
      </c>
      <c r="AQ21">
        <f t="shared" si="23"/>
        <v>0</v>
      </c>
      <c r="AR21">
        <f t="shared" si="23"/>
        <v>0</v>
      </c>
      <c r="AS21">
        <f t="shared" si="23"/>
        <v>0</v>
      </c>
      <c r="AT21">
        <f t="shared" si="23"/>
        <v>0</v>
      </c>
      <c r="AU21">
        <f t="shared" si="23"/>
        <v>0</v>
      </c>
      <c r="AV21">
        <f t="shared" si="23"/>
        <v>0</v>
      </c>
      <c r="AX21">
        <f t="shared" ref="AX21:BK21" si="24">SUM(AX9:AX19)</f>
        <v>0</v>
      </c>
      <c r="AY21">
        <f t="shared" si="24"/>
        <v>0</v>
      </c>
      <c r="AZ21">
        <f t="shared" si="24"/>
        <v>0</v>
      </c>
      <c r="BA21">
        <f t="shared" si="24"/>
        <v>0</v>
      </c>
      <c r="BB21">
        <f t="shared" si="24"/>
        <v>0</v>
      </c>
      <c r="BC21">
        <f t="shared" si="24"/>
        <v>0</v>
      </c>
      <c r="BD21">
        <f t="shared" si="24"/>
        <v>0</v>
      </c>
      <c r="BE21">
        <f t="shared" si="24"/>
        <v>0</v>
      </c>
      <c r="BF21">
        <f t="shared" si="24"/>
        <v>0</v>
      </c>
      <c r="BG21">
        <f t="shared" si="24"/>
        <v>0</v>
      </c>
      <c r="BH21">
        <f t="shared" si="24"/>
        <v>0</v>
      </c>
      <c r="BI21">
        <f t="shared" si="24"/>
        <v>0</v>
      </c>
      <c r="BJ21">
        <f t="shared" si="24"/>
        <v>0</v>
      </c>
      <c r="BK21">
        <f t="shared" si="24"/>
        <v>0</v>
      </c>
      <c r="BP21">
        <f>SUM(BP9:BP19)</f>
        <v>0</v>
      </c>
      <c r="BQ21">
        <f>SUM(BQ9:BQ19)</f>
        <v>0</v>
      </c>
    </row>
    <row r="22" spans="1:69" ht="8.1" customHeight="1" x14ac:dyDescent="0.2">
      <c r="A22" s="177" t="s">
        <v>117</v>
      </c>
      <c r="B22" s="178"/>
      <c r="C22" s="178"/>
      <c r="D22" s="178"/>
      <c r="E22" s="178"/>
      <c r="F22" s="178"/>
      <c r="G22" s="178"/>
      <c r="H22" s="178"/>
      <c r="I22" s="178"/>
      <c r="J22" s="178"/>
      <c r="K22" s="178"/>
      <c r="L22" s="178"/>
      <c r="M22" s="178"/>
      <c r="N22" s="179"/>
      <c r="O22" s="180" t="s">
        <v>117</v>
      </c>
      <c r="P22" s="181"/>
      <c r="Q22" s="181"/>
      <c r="R22" s="181"/>
      <c r="S22" s="182"/>
      <c r="T22" s="78"/>
      <c r="U22" s="198"/>
      <c r="V22" s="198"/>
      <c r="W22" s="198"/>
      <c r="X22" s="199"/>
      <c r="AB22" s="49">
        <f>SUM(Z21,AC21)</f>
        <v>0</v>
      </c>
      <c r="AC22" s="5" t="s">
        <v>118</v>
      </c>
    </row>
    <row r="23" spans="1:69" ht="14.25" customHeight="1" x14ac:dyDescent="0.2">
      <c r="A23" s="33" t="s">
        <v>14</v>
      </c>
      <c r="B23" s="33"/>
      <c r="C23" s="33"/>
      <c r="D23" s="33"/>
      <c r="E23" s="33"/>
      <c r="F23" s="33"/>
      <c r="G23" s="44"/>
      <c r="H23" s="33"/>
      <c r="I23" s="33"/>
      <c r="J23" s="33"/>
      <c r="K23" s="33"/>
      <c r="L23" s="33"/>
      <c r="M23" s="33"/>
      <c r="N23" s="44"/>
      <c r="O23" s="37"/>
      <c r="P23" s="50"/>
      <c r="Q23" s="79">
        <f>ROUNDDOWN(SUM(A23:G23),0)</f>
        <v>0</v>
      </c>
      <c r="R23" s="52">
        <f>IF(AA23=0.25, 1,IF(AA23=0.5,2,IF(AA23=0.75,3,0)))</f>
        <v>0</v>
      </c>
      <c r="S23" s="51">
        <f>ROUNDDOWN(SUM(H23:N23),0)</f>
        <v>0</v>
      </c>
      <c r="T23" s="40">
        <f>IF(AD23=0.25, 1,IF(AD23=0.5,2,IF(AD23=0.75,3,0)))</f>
        <v>0</v>
      </c>
      <c r="U23" s="198"/>
      <c r="V23" s="198"/>
      <c r="W23" s="198"/>
      <c r="X23" s="199"/>
      <c r="Y23" s="41" t="s">
        <v>119</v>
      </c>
      <c r="Z23" s="42">
        <f>SUM(A23:G23)</f>
        <v>0</v>
      </c>
      <c r="AA23" s="43">
        <f>Z23-Q23</f>
        <v>0</v>
      </c>
      <c r="AB23" s="42"/>
      <c r="AC23" s="42">
        <f>SUM(H23:N23)</f>
        <v>0</v>
      </c>
      <c r="AD23" s="43">
        <f>AC23-S23</f>
        <v>0</v>
      </c>
      <c r="AF23">
        <f>IF(AF21&gt;0,32,0)</f>
        <v>0</v>
      </c>
      <c r="AG23">
        <f>IF(AG21&gt;0,61,0)</f>
        <v>0</v>
      </c>
      <c r="AH23">
        <f>IF(AH21&gt;0,62,0)</f>
        <v>0</v>
      </c>
      <c r="AI23">
        <f>IF(AI21&gt;0,64,0)</f>
        <v>0</v>
      </c>
      <c r="AJ23">
        <f>IF(AJ21&gt;0,71,0)</f>
        <v>0</v>
      </c>
      <c r="AK23">
        <f>IF(AK21&gt;0,72,0)</f>
        <v>0</v>
      </c>
      <c r="AL23">
        <f>IF(AL21&gt;0,73,0)</f>
        <v>0</v>
      </c>
      <c r="AM23">
        <f>IF(AM21&gt;0,65,0)</f>
        <v>0</v>
      </c>
      <c r="AN23">
        <f>IF(AN21&gt;0,68,0)</f>
        <v>0</v>
      </c>
      <c r="AO23">
        <f>IF(AO21&gt;0,66,0)</f>
        <v>0</v>
      </c>
      <c r="AP23">
        <f>IF(AP21&gt;0,50,0)</f>
        <v>0</v>
      </c>
      <c r="AQ23">
        <f>IF(AQ21&gt;0,29,0)</f>
        <v>0</v>
      </c>
      <c r="AR23">
        <f>IF(AR21&gt;0,124,0)</f>
        <v>0</v>
      </c>
      <c r="AS23">
        <f>IF(AS21&gt;0,1,0)</f>
        <v>0</v>
      </c>
      <c r="AT23">
        <f>IF(AT21&gt;0,21,0)</f>
        <v>0</v>
      </c>
      <c r="BP23">
        <f>IF(BP21&gt;0,7832,0)</f>
        <v>0</v>
      </c>
      <c r="BQ23">
        <f>IF(BQ21&gt;0,7864,0)</f>
        <v>0</v>
      </c>
    </row>
    <row r="24" spans="1:69" ht="14.25" customHeight="1" x14ac:dyDescent="0.2">
      <c r="A24" s="33"/>
      <c r="B24" s="33"/>
      <c r="C24" s="33"/>
      <c r="D24" s="33"/>
      <c r="E24" s="33"/>
      <c r="F24" s="33"/>
      <c r="G24" s="44"/>
      <c r="H24" s="33"/>
      <c r="I24" s="33"/>
      <c r="J24" s="33"/>
      <c r="K24" s="33"/>
      <c r="L24" s="33"/>
      <c r="M24" s="33"/>
      <c r="N24" s="44"/>
      <c r="O24" s="37"/>
      <c r="P24" s="50"/>
      <c r="Q24" s="79">
        <f>ROUNDDOWN(SUM(A24:G24),0)</f>
        <v>0</v>
      </c>
      <c r="R24" s="52">
        <f>IF(AA24=0.25, 1,IF(AA24=0.5,2,IF(AA24=0.75,3,0)))</f>
        <v>0</v>
      </c>
      <c r="S24" s="51">
        <f>ROUNDDOWN(SUM(H24:N24),0)</f>
        <v>0</v>
      </c>
      <c r="T24" s="40">
        <f>IF(AD24=0.25, 1,IF(AD24=0.5,2,IF(AD24=0.75,3,0)))</f>
        <v>0</v>
      </c>
      <c r="U24" s="198"/>
      <c r="V24" s="198"/>
      <c r="W24" s="198"/>
      <c r="X24" s="199"/>
      <c r="Y24" s="41" t="s">
        <v>120</v>
      </c>
      <c r="Z24" s="42">
        <f>SUM(A24:G24)</f>
        <v>0</v>
      </c>
      <c r="AA24" s="43">
        <f>Z24-Q24</f>
        <v>0</v>
      </c>
      <c r="AB24" s="42"/>
      <c r="AC24" s="42">
        <f>SUM(H24:N24)</f>
        <v>0</v>
      </c>
      <c r="AD24" s="43">
        <f>AC24-S24</f>
        <v>0</v>
      </c>
    </row>
    <row r="25" spans="1:69" ht="12" customHeight="1" x14ac:dyDescent="0.2">
      <c r="A25" s="33" t="s">
        <v>14</v>
      </c>
      <c r="B25" s="33"/>
      <c r="C25" s="33"/>
      <c r="D25" s="33"/>
      <c r="E25" s="33"/>
      <c r="F25" s="33"/>
      <c r="G25" s="44"/>
      <c r="H25" s="33"/>
      <c r="I25" s="33"/>
      <c r="J25" s="33"/>
      <c r="K25" s="33"/>
      <c r="L25" s="33"/>
      <c r="M25" s="33"/>
      <c r="N25" s="44"/>
      <c r="O25" s="37"/>
      <c r="P25" s="50"/>
      <c r="Q25" s="79">
        <f>ROUNDDOWN(SUM(A25:G25),0)</f>
        <v>0</v>
      </c>
      <c r="R25" s="52">
        <f>IF(AA25=0.25, 1,IF(AA25=0.5,2,IF(AA25=0.75,3,0)))</f>
        <v>0</v>
      </c>
      <c r="S25" s="51">
        <f>ROUNDDOWN(SUM(H25:N25),0)</f>
        <v>0</v>
      </c>
      <c r="T25" s="40">
        <f>IF(AD25=0.25, 1,IF(AD25=0.5,2,IF(AD25=0.75,3,0)))</f>
        <v>0</v>
      </c>
      <c r="U25" s="201"/>
      <c r="V25" s="201"/>
      <c r="W25" s="201"/>
      <c r="X25" s="202"/>
      <c r="Y25" s="41" t="s">
        <v>121</v>
      </c>
      <c r="Z25" s="42">
        <f>SUM(A25:G25)</f>
        <v>0</v>
      </c>
      <c r="AA25" s="43">
        <f>Z25-Q25</f>
        <v>0</v>
      </c>
      <c r="AC25" s="42">
        <f>SUM(H25:N25)</f>
        <v>0</v>
      </c>
      <c r="AD25" s="43">
        <f>AC25-S25</f>
        <v>0</v>
      </c>
      <c r="AF25" s="53" t="s">
        <v>122</v>
      </c>
      <c r="AG25" s="54" t="s">
        <v>123</v>
      </c>
    </row>
    <row r="26" spans="1:69" ht="8.1" customHeight="1" x14ac:dyDescent="0.2">
      <c r="A26" s="177" t="s">
        <v>124</v>
      </c>
      <c r="B26" s="178"/>
      <c r="C26" s="178"/>
      <c r="D26" s="178"/>
      <c r="E26" s="178"/>
      <c r="F26" s="178"/>
      <c r="G26" s="178"/>
      <c r="H26" s="178"/>
      <c r="I26" s="178"/>
      <c r="J26" s="178"/>
      <c r="K26" s="178"/>
      <c r="L26" s="178"/>
      <c r="M26" s="178"/>
      <c r="N26" s="179"/>
      <c r="O26" s="177" t="s">
        <v>125</v>
      </c>
      <c r="P26" s="183"/>
      <c r="Q26" s="183"/>
      <c r="R26" s="183"/>
      <c r="S26" s="184"/>
      <c r="T26" s="185" t="s">
        <v>126</v>
      </c>
      <c r="U26" s="252" t="s">
        <v>161</v>
      </c>
      <c r="V26" s="252"/>
      <c r="W26" s="55" t="s">
        <v>63</v>
      </c>
      <c r="X26" s="56" t="s">
        <v>127</v>
      </c>
      <c r="AF26" s="5">
        <v>6161</v>
      </c>
      <c r="AG26" s="57">
        <v>6161</v>
      </c>
    </row>
    <row r="27" spans="1:69" ht="12" customHeight="1" x14ac:dyDescent="0.2">
      <c r="A27" s="46">
        <f t="shared" ref="A27:N27" si="25">SUM(A23:A25)</f>
        <v>0</v>
      </c>
      <c r="B27" s="46">
        <f t="shared" si="25"/>
        <v>0</v>
      </c>
      <c r="C27" s="46">
        <f t="shared" si="25"/>
        <v>0</v>
      </c>
      <c r="D27" s="46">
        <f t="shared" si="25"/>
        <v>0</v>
      </c>
      <c r="E27" s="46">
        <f t="shared" si="25"/>
        <v>0</v>
      </c>
      <c r="F27" s="46">
        <f t="shared" si="25"/>
        <v>0</v>
      </c>
      <c r="G27" s="46">
        <f t="shared" si="25"/>
        <v>0</v>
      </c>
      <c r="H27" s="46">
        <f t="shared" si="25"/>
        <v>0</v>
      </c>
      <c r="I27" s="46">
        <f t="shared" si="25"/>
        <v>0</v>
      </c>
      <c r="J27" s="46">
        <f t="shared" si="25"/>
        <v>0</v>
      </c>
      <c r="K27" s="46">
        <f t="shared" si="25"/>
        <v>0</v>
      </c>
      <c r="L27" s="46">
        <f t="shared" si="25"/>
        <v>0</v>
      </c>
      <c r="M27" s="46">
        <f t="shared" si="25"/>
        <v>0</v>
      </c>
      <c r="N27" s="46">
        <f t="shared" si="25"/>
        <v>0</v>
      </c>
      <c r="O27" s="189">
        <f>SUM(O23:P25)</f>
        <v>0</v>
      </c>
      <c r="P27" s="190"/>
      <c r="Q27" s="191">
        <f>AB29</f>
        <v>0</v>
      </c>
      <c r="R27" s="192"/>
      <c r="S27" s="58"/>
      <c r="T27" s="251"/>
      <c r="U27" s="253">
        <f>'PP26'!X27</f>
        <v>0</v>
      </c>
      <c r="V27" s="254"/>
      <c r="W27" s="80">
        <f>AR21</f>
        <v>0</v>
      </c>
      <c r="X27" s="81">
        <f>W27+U27</f>
        <v>0</v>
      </c>
      <c r="Z27" s="42">
        <f>SUM(Z23:Z25)</f>
        <v>0</v>
      </c>
      <c r="AA27" t="s">
        <v>116</v>
      </c>
      <c r="AC27" s="42">
        <f>SUM(AC23:AC25)</f>
        <v>0</v>
      </c>
      <c r="AD27" t="s">
        <v>116</v>
      </c>
      <c r="AF27" s="54">
        <f>IF((($O$9=61)*AND($P$9=61)),O9+P9+Q9,0)</f>
        <v>0</v>
      </c>
      <c r="AG27" s="54">
        <f>IF((($O$9=61)*AND($P$9=61)),$Z$9+$AC$9,0)</f>
        <v>0</v>
      </c>
      <c r="AI27" s="154" t="s">
        <v>128</v>
      </c>
      <c r="AJ27" s="245"/>
      <c r="AK27">
        <f>SUM(AN23,AM23,AS23,AG23,AH23,AR23,AP23,AO23,AT23,AI23)</f>
        <v>0</v>
      </c>
      <c r="AO27" s="54" t="s">
        <v>129</v>
      </c>
    </row>
    <row r="28" spans="1:69" ht="11.25" customHeight="1" x14ac:dyDescent="0.2">
      <c r="A28" s="164" t="s">
        <v>130</v>
      </c>
      <c r="B28" s="165"/>
      <c r="C28" s="165"/>
      <c r="D28" s="165"/>
      <c r="E28" s="165"/>
      <c r="F28" s="165"/>
      <c r="G28" s="165"/>
      <c r="H28" s="165"/>
      <c r="I28" s="165"/>
      <c r="J28" s="165"/>
      <c r="K28" s="165"/>
      <c r="L28" s="165"/>
      <c r="M28" s="165"/>
      <c r="N28" s="165"/>
      <c r="O28" s="104"/>
      <c r="P28" s="166" t="s">
        <v>131</v>
      </c>
      <c r="Q28" s="167"/>
      <c r="R28" s="166" t="s">
        <v>132</v>
      </c>
      <c r="S28" s="167"/>
      <c r="T28" s="166" t="s">
        <v>133</v>
      </c>
      <c r="U28" s="167"/>
      <c r="V28" s="61" t="s">
        <v>134</v>
      </c>
      <c r="W28" s="62" t="s">
        <v>135</v>
      </c>
      <c r="X28" s="246"/>
      <c r="AF28" s="54">
        <f>IF((($O$10=61)*AND($P$10=61)),O10+P10+Q10,0)</f>
        <v>0</v>
      </c>
      <c r="AG28" s="54">
        <f>IF((($O$10=61)*AND($P$10=61)),$Z$10+$AC$10,0)</f>
        <v>0</v>
      </c>
      <c r="AI28" s="154" t="s">
        <v>136</v>
      </c>
      <c r="AJ28" s="245"/>
      <c r="AK28">
        <f>SUM(AQ23,AF23,AJ23,AK23,AL23)</f>
        <v>0</v>
      </c>
      <c r="AL28">
        <f>SUM(AQ23,AF23,AJ23,AK23,AL23)</f>
        <v>0</v>
      </c>
      <c r="AO28" s="54">
        <f>IF((($O$9=61)*AND($P$9=66)),$Z$9+$AC$9,0)</f>
        <v>0</v>
      </c>
    </row>
    <row r="29" spans="1:69" ht="12" customHeight="1" x14ac:dyDescent="0.2">
      <c r="A29" s="63"/>
      <c r="B29" s="63" t="s">
        <v>14</v>
      </c>
      <c r="C29" s="63"/>
      <c r="D29" s="63"/>
      <c r="E29" s="63" t="s">
        <v>14</v>
      </c>
      <c r="F29" s="63"/>
      <c r="G29" s="64"/>
      <c r="H29" s="63"/>
      <c r="I29" s="63"/>
      <c r="J29" s="63" t="s">
        <v>14</v>
      </c>
      <c r="K29" s="63" t="s">
        <v>14</v>
      </c>
      <c r="L29" s="63" t="s">
        <v>14</v>
      </c>
      <c r="M29" s="63" t="s">
        <v>14</v>
      </c>
      <c r="N29" s="65"/>
      <c r="O29" s="161"/>
      <c r="P29" s="109">
        <f>'PP26'!W29</f>
        <v>0</v>
      </c>
      <c r="Q29" s="142"/>
      <c r="R29" s="145">
        <f>IF((BM9&lt;80),$X$20,0)</f>
        <v>0</v>
      </c>
      <c r="S29" s="133"/>
      <c r="T29" s="132">
        <f>SUM(P29:S30)</f>
        <v>0</v>
      </c>
      <c r="U29" s="133"/>
      <c r="V29" s="129">
        <f>AG21+AG39</f>
        <v>0</v>
      </c>
      <c r="W29" s="131">
        <f>T29-V29</f>
        <v>0</v>
      </c>
      <c r="X29" s="247"/>
      <c r="AB29" s="42">
        <f>SUM(Z27,AC27)</f>
        <v>0</v>
      </c>
      <c r="AC29" t="s">
        <v>118</v>
      </c>
      <c r="AF29" s="54">
        <f>IF((($O$11=61)*AND($P$11=61)),O11+P11+Q11,0)</f>
        <v>0</v>
      </c>
      <c r="AG29" s="54">
        <f>IF((($O$11=61)*AND($P$11=61)),$Z$11+$AC$11,0)</f>
        <v>0</v>
      </c>
      <c r="AO29" s="54">
        <f>IF((($O$10=61)*AND($P$10=66)),$Z$10+$AC$10,0)</f>
        <v>0</v>
      </c>
      <c r="AT29" s="5"/>
      <c r="AU29" s="5"/>
      <c r="AV29" s="5"/>
      <c r="AW29" s="5"/>
      <c r="AX29" s="5"/>
      <c r="AY29" s="5"/>
      <c r="AZ29" s="5"/>
    </row>
    <row r="30" spans="1:69" ht="12" customHeight="1" x14ac:dyDescent="0.2">
      <c r="A30" s="63"/>
      <c r="B30" s="63" t="s">
        <v>14</v>
      </c>
      <c r="C30" s="63"/>
      <c r="D30" s="63"/>
      <c r="E30" s="63" t="s">
        <v>14</v>
      </c>
      <c r="F30" s="63"/>
      <c r="G30" s="64"/>
      <c r="H30" s="63"/>
      <c r="I30" s="63"/>
      <c r="J30" s="63" t="s">
        <v>14</v>
      </c>
      <c r="K30" s="63" t="s">
        <v>14</v>
      </c>
      <c r="L30" s="63" t="s">
        <v>14</v>
      </c>
      <c r="M30" s="63" t="s">
        <v>14</v>
      </c>
      <c r="N30" s="65"/>
      <c r="O30" s="102"/>
      <c r="P30" s="143"/>
      <c r="Q30" s="144"/>
      <c r="R30" s="134"/>
      <c r="S30" s="135"/>
      <c r="T30" s="134"/>
      <c r="U30" s="135"/>
      <c r="V30" s="130"/>
      <c r="W30" s="130"/>
      <c r="X30" s="247"/>
      <c r="AF30" s="54">
        <f>IF((($O$12=61)*AND($P$12=61)),O12+P12+Q12,0)</f>
        <v>0</v>
      </c>
      <c r="AG30" s="54">
        <f>IF((($O$12=61)*AND($P$12=61)),$Z$12+$AC$12,0)</f>
        <v>0</v>
      </c>
      <c r="AO30" s="54">
        <f>IF((($O$11=61)*AND($P$11=66)),$Z$11+$AC$11,0)</f>
        <v>0</v>
      </c>
      <c r="AT30" s="5"/>
      <c r="AU30" s="5"/>
      <c r="AV30" s="5"/>
      <c r="AW30" s="5"/>
      <c r="AX30" s="5"/>
      <c r="AY30" s="5"/>
      <c r="AZ30" s="5"/>
    </row>
    <row r="31" spans="1:69" ht="12" customHeight="1" x14ac:dyDescent="0.2">
      <c r="A31" s="63"/>
      <c r="B31" s="63"/>
      <c r="C31" s="63"/>
      <c r="D31" s="63"/>
      <c r="E31" s="63"/>
      <c r="F31" s="63"/>
      <c r="G31" s="64"/>
      <c r="H31" s="63"/>
      <c r="I31" s="63"/>
      <c r="J31" s="63"/>
      <c r="K31" s="63"/>
      <c r="L31" s="63"/>
      <c r="M31" s="63"/>
      <c r="N31" s="65"/>
      <c r="O31" s="161"/>
      <c r="P31" s="109">
        <v>104</v>
      </c>
      <c r="Q31" s="142"/>
      <c r="R31" s="145">
        <f>IF((BM9&lt;80),4,0)</f>
        <v>4</v>
      </c>
      <c r="S31" s="133"/>
      <c r="T31" s="132">
        <f>SUM(P31:S32)</f>
        <v>108</v>
      </c>
      <c r="U31" s="133"/>
      <c r="V31" s="129">
        <f>AH21+AR21</f>
        <v>0</v>
      </c>
      <c r="W31" s="131">
        <f>T31-V31</f>
        <v>108</v>
      </c>
      <c r="X31" s="247"/>
      <c r="AB31" s="5"/>
      <c r="AC31" s="5"/>
      <c r="AD31" s="5"/>
      <c r="AE31" s="5"/>
      <c r="AF31" s="54">
        <f>IF((($O$13=61)*AND($P$13=61)),O13+P13+Q13,0)</f>
        <v>0</v>
      </c>
      <c r="AG31" s="54">
        <f>IF((($O$13=61)*AND($P$13=61)),$Z$13+$AC$13,0)</f>
        <v>0</v>
      </c>
      <c r="AH31" s="5"/>
      <c r="AI31" s="5"/>
      <c r="AJ31" s="5"/>
      <c r="AK31" s="5"/>
      <c r="AL31" s="5"/>
      <c r="AM31" s="5"/>
      <c r="AN31" s="5"/>
      <c r="AO31" s="54">
        <f>IF((($O$12=61)*AND($P$12=66)),$Z$12+$AC$12,0)</f>
        <v>0</v>
      </c>
      <c r="AP31" s="5"/>
      <c r="AQ31" s="5"/>
      <c r="AR31" s="5"/>
      <c r="AS31" s="5"/>
      <c r="AT31" s="5"/>
      <c r="AU31" s="5"/>
      <c r="AV31" s="5"/>
      <c r="AW31" s="5"/>
      <c r="AX31" s="5"/>
      <c r="AY31" s="5"/>
      <c r="AZ31" s="5"/>
    </row>
    <row r="32" spans="1:69" ht="12" customHeight="1" thickBot="1" x14ac:dyDescent="0.25">
      <c r="A32" s="63"/>
      <c r="B32" s="63"/>
      <c r="C32" s="63"/>
      <c r="D32" s="63"/>
      <c r="E32" s="63"/>
      <c r="F32" s="63"/>
      <c r="G32" s="64"/>
      <c r="H32" s="63"/>
      <c r="I32" s="63"/>
      <c r="J32" s="63"/>
      <c r="K32" s="63"/>
      <c r="L32" s="63"/>
      <c r="M32" s="63"/>
      <c r="N32" s="68"/>
      <c r="O32" s="102"/>
      <c r="P32" s="143"/>
      <c r="Q32" s="144"/>
      <c r="R32" s="134"/>
      <c r="S32" s="135"/>
      <c r="T32" s="134"/>
      <c r="U32" s="135"/>
      <c r="V32" s="130"/>
      <c r="W32" s="130"/>
      <c r="X32" s="247"/>
      <c r="AB32" s="5"/>
      <c r="AC32" s="5"/>
      <c r="AD32" s="5"/>
      <c r="AE32" s="5"/>
      <c r="AF32" s="54">
        <f>IF((($O$14=61)*AND($P$14=61)),O14+P14+Q14,0)</f>
        <v>0</v>
      </c>
      <c r="AG32" s="54">
        <f>IF((($O$14=61)*AND($P$14=61)),$Z$14+$AC$14,0)</f>
        <v>0</v>
      </c>
      <c r="AH32" s="5"/>
      <c r="AI32" s="5"/>
      <c r="AJ32" s="5"/>
      <c r="AK32" s="5"/>
      <c r="AL32" s="5"/>
      <c r="AM32" s="5"/>
      <c r="AN32" s="5"/>
      <c r="AO32" s="54">
        <f>IF((($O$13=61)*AND($P$13=66)),$Z$13+$AC$13,0)</f>
        <v>0</v>
      </c>
      <c r="AP32" s="5"/>
      <c r="AQ32" s="5"/>
      <c r="AR32" s="5"/>
      <c r="AS32" s="5"/>
      <c r="AT32" s="5"/>
      <c r="AU32" s="5"/>
      <c r="AV32" s="5"/>
      <c r="AW32" s="5"/>
      <c r="AX32" s="5"/>
      <c r="AY32" s="5"/>
      <c r="AZ32" s="5"/>
    </row>
    <row r="33" spans="1:52" ht="9.9499999999999993" customHeight="1" x14ac:dyDescent="0.2">
      <c r="A33" s="168" t="s">
        <v>137</v>
      </c>
      <c r="B33" s="114"/>
      <c r="C33" s="114"/>
      <c r="D33" s="114"/>
      <c r="E33" s="114"/>
      <c r="F33" s="114"/>
      <c r="G33" s="114"/>
      <c r="H33" s="114"/>
      <c r="I33" s="114"/>
      <c r="J33" s="114"/>
      <c r="K33" s="114"/>
      <c r="L33" s="114"/>
      <c r="M33" s="114"/>
      <c r="N33" s="127" t="s">
        <v>138</v>
      </c>
      <c r="O33" s="128"/>
      <c r="P33" s="118">
        <f>'PP26'!W33</f>
        <v>0</v>
      </c>
      <c r="Q33" s="119"/>
      <c r="R33" s="243">
        <f>AF21</f>
        <v>0</v>
      </c>
      <c r="S33" s="244"/>
      <c r="T33" s="249">
        <f>SUM(P33:R33)</f>
        <v>0</v>
      </c>
      <c r="U33" s="250"/>
      <c r="V33" s="66">
        <f>AI21</f>
        <v>0</v>
      </c>
      <c r="W33" s="67">
        <f>T33-V33</f>
        <v>0</v>
      </c>
      <c r="X33" s="247"/>
      <c r="AB33" s="5"/>
      <c r="AC33" s="5"/>
      <c r="AD33" s="5"/>
      <c r="AE33" s="5"/>
      <c r="AF33" s="54">
        <f>IF((($O$15=61)*AND($P$15=61)),O15+P15+Q15,0)</f>
        <v>0</v>
      </c>
      <c r="AG33" s="54">
        <f>IF((($O$15=61)*AND($P$15=61)),$Z$15+$AC$15,0)</f>
        <v>0</v>
      </c>
      <c r="AH33" s="5"/>
      <c r="AI33" s="5"/>
      <c r="AJ33" s="5"/>
      <c r="AK33" s="5"/>
      <c r="AL33" s="5"/>
      <c r="AM33" s="5"/>
      <c r="AN33" s="5"/>
      <c r="AO33" s="54">
        <f>IF((($O$14=61)*AND($P$14=66)),$Z$14+$AC$14,0)</f>
        <v>0</v>
      </c>
      <c r="AP33" s="5"/>
      <c r="AQ33" s="5"/>
      <c r="AR33" s="5"/>
      <c r="AS33" s="5"/>
      <c r="AT33" s="5"/>
      <c r="AU33" s="5"/>
      <c r="AV33" s="5"/>
      <c r="AW33" s="5"/>
      <c r="AX33" s="5"/>
      <c r="AY33" s="5"/>
      <c r="AZ33" s="5"/>
    </row>
    <row r="34" spans="1:52" ht="9.9499999999999993" customHeight="1" x14ac:dyDescent="0.2">
      <c r="A34" s="103" t="s">
        <v>139</v>
      </c>
      <c r="B34" s="121"/>
      <c r="C34" s="121"/>
      <c r="D34" s="121"/>
      <c r="E34" s="121"/>
      <c r="F34" s="121"/>
      <c r="G34" s="82" t="s">
        <v>140</v>
      </c>
      <c r="H34" s="124"/>
      <c r="I34" s="124"/>
      <c r="J34" s="125" t="s">
        <v>141</v>
      </c>
      <c r="K34" s="121"/>
      <c r="L34" s="121"/>
      <c r="M34" s="121"/>
      <c r="N34" s="127" t="s">
        <v>142</v>
      </c>
      <c r="O34" s="128"/>
      <c r="P34" s="118">
        <f>'PP26'!W34</f>
        <v>0</v>
      </c>
      <c r="Q34" s="119"/>
      <c r="R34" s="243">
        <f>BP21</f>
        <v>0</v>
      </c>
      <c r="S34" s="244"/>
      <c r="T34" s="249">
        <f>SUM(P34:R34)</f>
        <v>0</v>
      </c>
      <c r="U34" s="250"/>
      <c r="V34" s="66">
        <f>BQ21</f>
        <v>0</v>
      </c>
      <c r="W34" s="67">
        <f>T34-V34</f>
        <v>0</v>
      </c>
      <c r="X34" s="247"/>
      <c r="AB34" s="5"/>
      <c r="AC34" s="5"/>
      <c r="AD34" s="5"/>
      <c r="AE34" s="5"/>
      <c r="AF34" s="54">
        <f>IF((($O$16=61)*AND($P$16=61)),O16+P16+Q16,0)</f>
        <v>0</v>
      </c>
      <c r="AG34" s="54">
        <f>IF((($O$16=61)*AND($P$16=61)),$Z$16+$AC$16,0)</f>
        <v>0</v>
      </c>
      <c r="AH34" s="5"/>
      <c r="AI34" s="5"/>
      <c r="AJ34" s="5"/>
      <c r="AK34" s="5"/>
      <c r="AL34" s="5"/>
      <c r="AM34" s="5"/>
      <c r="AN34" s="5"/>
      <c r="AO34" s="54">
        <f>IF((($O$15=61)*AND($P$15=66)),$Z$15+$AC$15,0)</f>
        <v>0</v>
      </c>
      <c r="AP34" s="5"/>
      <c r="AQ34" s="5"/>
      <c r="AR34" s="5"/>
      <c r="AS34" s="5"/>
      <c r="AT34" s="5"/>
      <c r="AU34" s="5"/>
      <c r="AV34" s="5"/>
      <c r="AW34" s="5"/>
      <c r="AX34" s="5"/>
      <c r="AY34" s="5"/>
      <c r="AZ34" s="5"/>
    </row>
    <row r="35" spans="1:52" ht="9.9499999999999993" customHeight="1" x14ac:dyDescent="0.2">
      <c r="A35" s="136" t="s">
        <v>143</v>
      </c>
      <c r="B35" s="112"/>
      <c r="C35" s="112"/>
      <c r="D35" s="112"/>
      <c r="E35" s="112"/>
      <c r="F35" s="112"/>
      <c r="G35" s="112"/>
      <c r="H35" s="112"/>
      <c r="I35" s="112"/>
      <c r="J35" s="112"/>
      <c r="K35" s="112"/>
      <c r="L35" s="112"/>
      <c r="M35" s="112"/>
      <c r="N35" s="122" t="s">
        <v>144</v>
      </c>
      <c r="O35" s="146"/>
      <c r="P35" s="109">
        <f>IF(('PP26'!W35 &gt;25),25,'PP26'!W35)</f>
        <v>0</v>
      </c>
      <c r="Q35" s="142"/>
      <c r="R35" s="145">
        <f>AQ21</f>
        <v>0</v>
      </c>
      <c r="S35" s="133"/>
      <c r="T35" s="132">
        <f>SUM(P35:S36)</f>
        <v>0</v>
      </c>
      <c r="U35" s="133"/>
      <c r="V35" s="129">
        <f>AP21</f>
        <v>0</v>
      </c>
      <c r="W35" s="131">
        <f>T35-V35</f>
        <v>0</v>
      </c>
      <c r="X35" s="247"/>
      <c r="AB35" s="5"/>
      <c r="AC35" s="5"/>
      <c r="AD35" s="5"/>
      <c r="AE35" s="5"/>
      <c r="AF35" s="54">
        <f>IF((($O$17=61)*AND($P$17=61)),O17+P17+Q17,0)</f>
        <v>0</v>
      </c>
      <c r="AG35" s="54">
        <f>IF((($O$17=61)*AND($P$17=61)),$Z$17+$AC$17,0)</f>
        <v>0</v>
      </c>
      <c r="AH35" s="5"/>
      <c r="AI35" s="5"/>
      <c r="AJ35" s="5"/>
      <c r="AK35" s="5"/>
      <c r="AL35" s="5"/>
      <c r="AM35" s="5"/>
      <c r="AN35" s="5"/>
      <c r="AO35" s="54">
        <f>IF((($O$16=61)*AND($P$16=66)),$Z$16+$AC$16,0)</f>
        <v>0</v>
      </c>
      <c r="AP35" s="5"/>
      <c r="AQ35" s="5"/>
      <c r="AR35" s="5"/>
      <c r="AS35" s="5"/>
      <c r="AT35" s="5"/>
      <c r="AU35" s="5"/>
      <c r="AV35" s="5"/>
      <c r="AW35" s="5"/>
      <c r="AX35" s="5"/>
      <c r="AY35" s="5"/>
      <c r="AZ35" s="5"/>
    </row>
    <row r="36" spans="1:52" ht="9.9499999999999993" customHeight="1" x14ac:dyDescent="0.2">
      <c r="A36" s="115" t="s">
        <v>145</v>
      </c>
      <c r="B36" s="114"/>
      <c r="C36" s="114"/>
      <c r="D36" s="114"/>
      <c r="E36" s="114"/>
      <c r="F36" s="114"/>
      <c r="G36" s="114"/>
      <c r="H36" s="114"/>
      <c r="I36" s="114"/>
      <c r="J36" s="114"/>
      <c r="K36" s="114"/>
      <c r="L36" s="114"/>
      <c r="M36" s="114"/>
      <c r="N36" s="147"/>
      <c r="O36" s="148"/>
      <c r="P36" s="143"/>
      <c r="Q36" s="144"/>
      <c r="R36" s="134"/>
      <c r="S36" s="135"/>
      <c r="T36" s="134"/>
      <c r="U36" s="135"/>
      <c r="V36" s="130"/>
      <c r="W36" s="130"/>
      <c r="X36" s="247"/>
      <c r="AB36" s="5"/>
      <c r="AC36" s="5"/>
      <c r="AD36" s="5"/>
      <c r="AE36" s="5"/>
      <c r="AF36" s="54">
        <f>IF((($O$18=61)*AND($P$18=61)),O18+P18+Q18,0)</f>
        <v>0</v>
      </c>
      <c r="AG36" s="54">
        <f>IF((($O$18=61)*AND($P$18=61)),$Z$18+$AC$18,0)</f>
        <v>0</v>
      </c>
      <c r="AH36" s="5"/>
      <c r="AI36" s="5"/>
      <c r="AJ36" s="5"/>
      <c r="AK36" s="5"/>
      <c r="AL36" s="5"/>
      <c r="AM36" s="5"/>
      <c r="AN36" s="5"/>
      <c r="AO36" s="54">
        <f>IF((($O$17=61)*AND($P$17=66)),$Z$17+$AC$17,0)</f>
        <v>0</v>
      </c>
      <c r="AP36" s="5"/>
      <c r="AQ36" s="5"/>
      <c r="AR36" s="5"/>
      <c r="AS36" s="5"/>
      <c r="AT36" s="5"/>
      <c r="AU36" s="5"/>
      <c r="AV36" s="5"/>
      <c r="AW36" s="5"/>
      <c r="AX36" s="5"/>
      <c r="AY36" s="5"/>
      <c r="AZ36" s="5"/>
    </row>
    <row r="37" spans="1:52" ht="9.9499999999999993" customHeight="1" x14ac:dyDescent="0.2">
      <c r="A37" s="29" t="s">
        <v>146</v>
      </c>
      <c r="B37" s="17"/>
      <c r="C37" s="17"/>
      <c r="D37" s="17"/>
      <c r="E37" s="17"/>
      <c r="F37" s="17"/>
      <c r="G37" s="18"/>
      <c r="H37" s="29" t="s">
        <v>147</v>
      </c>
      <c r="I37" s="17"/>
      <c r="J37" s="17"/>
      <c r="K37" s="17"/>
      <c r="L37" s="17"/>
      <c r="M37" s="17"/>
      <c r="N37" s="138" t="s">
        <v>148</v>
      </c>
      <c r="O37" s="139"/>
      <c r="P37" s="109">
        <f>'PP26'!W37</f>
        <v>0</v>
      </c>
      <c r="Q37" s="142"/>
      <c r="R37" s="242">
        <v>0</v>
      </c>
      <c r="S37" s="142"/>
      <c r="T37" s="132">
        <f>SUM(P37:S38)</f>
        <v>0</v>
      </c>
      <c r="U37" s="133"/>
      <c r="V37" s="129">
        <f>AO40</f>
        <v>0</v>
      </c>
      <c r="W37" s="131">
        <f>T37-V37</f>
        <v>0</v>
      </c>
      <c r="X37" s="247"/>
      <c r="AB37" s="5"/>
      <c r="AC37" s="5"/>
      <c r="AD37" s="5"/>
      <c r="AE37" s="5"/>
      <c r="AF37" s="54">
        <f>IF((($O$19=61)*AND($P$19=61)),O19+P19+Q19,0)</f>
        <v>0</v>
      </c>
      <c r="AG37" s="54">
        <f>IF((($O$19=61)*AND($P$19=61)),$Z$19+$AC$19,0)</f>
        <v>0</v>
      </c>
      <c r="AH37" s="5"/>
      <c r="AI37" s="5"/>
      <c r="AJ37" s="5"/>
      <c r="AK37" s="5"/>
      <c r="AL37" s="5"/>
      <c r="AM37" s="5"/>
      <c r="AN37" s="5"/>
      <c r="AO37" s="54">
        <f>IF((($O$18=61)*AND($P$18=66)),$Z$18+$AC$18,0)</f>
        <v>0</v>
      </c>
      <c r="AP37" s="5"/>
      <c r="AQ37" s="5"/>
      <c r="AR37" s="5"/>
      <c r="AS37" s="5"/>
      <c r="AT37" s="5"/>
      <c r="AU37" s="5"/>
      <c r="AV37" s="5"/>
      <c r="AW37" s="5"/>
      <c r="AX37" s="5"/>
      <c r="AY37" s="5"/>
      <c r="AZ37" s="5"/>
    </row>
    <row r="38" spans="1:52" ht="9.9499999999999993" customHeight="1" x14ac:dyDescent="0.2">
      <c r="A38" s="120"/>
      <c r="B38" s="149"/>
      <c r="C38" s="149"/>
      <c r="D38" s="149"/>
      <c r="E38" s="149"/>
      <c r="F38" s="149"/>
      <c r="G38" s="150"/>
      <c r="H38" s="120"/>
      <c r="I38" s="121"/>
      <c r="J38" s="121"/>
      <c r="K38" s="121"/>
      <c r="L38" s="121"/>
      <c r="M38" s="121"/>
      <c r="N38" s="140"/>
      <c r="O38" s="141"/>
      <c r="P38" s="143"/>
      <c r="Q38" s="144"/>
      <c r="R38" s="143"/>
      <c r="S38" s="144"/>
      <c r="T38" s="134"/>
      <c r="U38" s="135"/>
      <c r="V38" s="130"/>
      <c r="W38" s="130"/>
      <c r="X38" s="247"/>
      <c r="AB38" s="5"/>
      <c r="AC38" s="5"/>
      <c r="AD38" s="5"/>
      <c r="AE38" s="5"/>
      <c r="AF38" s="5"/>
      <c r="AG38" s="54"/>
      <c r="AH38" s="5"/>
      <c r="AI38" s="5"/>
      <c r="AJ38" s="5"/>
      <c r="AK38" s="5"/>
      <c r="AL38" s="5"/>
      <c r="AM38" s="5"/>
      <c r="AN38" s="5"/>
      <c r="AO38" s="54">
        <f>IF((($O$19=61)*AND($P$19=66)),$Z$19+$AC$19,0)</f>
        <v>0</v>
      </c>
      <c r="AP38" s="5"/>
      <c r="AQ38" s="5"/>
      <c r="AR38" s="5"/>
      <c r="AS38" s="5"/>
      <c r="AT38" s="5"/>
      <c r="AU38" s="5"/>
      <c r="AV38" s="5"/>
      <c r="AW38" s="5"/>
      <c r="AX38" s="5"/>
      <c r="AY38" s="5"/>
      <c r="AZ38" s="5"/>
    </row>
    <row r="39" spans="1:52" ht="9.9499999999999993" customHeight="1" x14ac:dyDescent="0.2">
      <c r="A39" s="151"/>
      <c r="B39" s="152"/>
      <c r="C39" s="152"/>
      <c r="D39" s="152"/>
      <c r="E39" s="152"/>
      <c r="F39" s="152"/>
      <c r="G39" s="153"/>
      <c r="H39" s="101"/>
      <c r="I39" s="114"/>
      <c r="J39" s="114"/>
      <c r="K39" s="114"/>
      <c r="L39" s="114"/>
      <c r="M39" s="114"/>
      <c r="N39" s="122" t="s">
        <v>149</v>
      </c>
      <c r="O39" s="146"/>
      <c r="P39" s="109">
        <f>'PP26'!W39</f>
        <v>0</v>
      </c>
      <c r="Q39" s="142"/>
      <c r="R39" s="103"/>
      <c r="S39" s="104"/>
      <c r="T39" s="103"/>
      <c r="U39" s="104"/>
      <c r="V39" s="129">
        <f>AJ21</f>
        <v>0</v>
      </c>
      <c r="W39" s="131">
        <f>P39+V39</f>
        <v>0</v>
      </c>
      <c r="X39" s="247"/>
      <c r="AB39" s="5"/>
      <c r="AC39" s="5"/>
      <c r="AD39" s="5"/>
      <c r="AE39" s="5"/>
      <c r="AF39" s="5">
        <f>SUM(AF27:AF37)</f>
        <v>0</v>
      </c>
      <c r="AG39" s="54">
        <f>SUM(AG27:AG37)</f>
        <v>0</v>
      </c>
      <c r="AH39" s="5"/>
      <c r="AI39" s="5"/>
      <c r="AJ39" s="5"/>
      <c r="AK39" s="5"/>
      <c r="AL39" s="5"/>
      <c r="AM39" s="5"/>
      <c r="AN39" s="5"/>
      <c r="AO39" s="54"/>
      <c r="AP39" s="5"/>
      <c r="AQ39" s="5"/>
      <c r="AR39" s="5"/>
      <c r="AS39" s="5"/>
      <c r="AT39" s="5"/>
      <c r="AU39" s="5"/>
      <c r="AV39" s="5"/>
      <c r="AW39" s="5"/>
      <c r="AX39" s="5"/>
      <c r="AY39" s="5"/>
      <c r="AZ39" s="5"/>
    </row>
    <row r="40" spans="1:52" ht="9.9499999999999993" customHeight="1" x14ac:dyDescent="0.2">
      <c r="A40" s="103" t="s">
        <v>150</v>
      </c>
      <c r="B40" s="121"/>
      <c r="C40" s="121"/>
      <c r="D40" s="121"/>
      <c r="E40" s="121"/>
      <c r="F40" s="121"/>
      <c r="G40" s="121"/>
      <c r="H40" s="121"/>
      <c r="I40" s="121"/>
      <c r="J40" s="121"/>
      <c r="K40" s="121"/>
      <c r="L40" s="121"/>
      <c r="M40" s="121"/>
      <c r="N40" s="147"/>
      <c r="O40" s="148"/>
      <c r="P40" s="143"/>
      <c r="Q40" s="144"/>
      <c r="R40" s="105"/>
      <c r="S40" s="106"/>
      <c r="T40" s="105"/>
      <c r="U40" s="106"/>
      <c r="V40" s="130"/>
      <c r="W40" s="130"/>
      <c r="X40" s="247"/>
      <c r="AB40" s="5"/>
      <c r="AC40" s="5"/>
      <c r="AD40" s="5"/>
      <c r="AE40" s="5"/>
      <c r="AF40" s="5"/>
      <c r="AG40" s="5"/>
      <c r="AH40" s="5"/>
      <c r="AI40" s="5"/>
      <c r="AJ40" s="5"/>
      <c r="AK40" s="73"/>
      <c r="AL40" s="5"/>
      <c r="AM40" s="5"/>
      <c r="AN40" s="5"/>
      <c r="AO40" s="54">
        <f>SUM(AO28:AO38)</f>
        <v>0</v>
      </c>
      <c r="AP40" s="5"/>
      <c r="AQ40" s="5"/>
      <c r="AR40" s="5"/>
      <c r="AS40" s="5"/>
      <c r="AT40" s="5"/>
      <c r="AU40" s="5"/>
      <c r="AV40" s="5"/>
      <c r="AW40" s="5"/>
      <c r="AX40" s="5"/>
      <c r="AY40" s="5"/>
      <c r="AZ40" s="5"/>
    </row>
    <row r="41" spans="1:52" ht="8.25" customHeight="1" x14ac:dyDescent="0.2">
      <c r="A41" s="115" t="s">
        <v>151</v>
      </c>
      <c r="B41" s="114"/>
      <c r="C41" s="114"/>
      <c r="D41" s="114"/>
      <c r="E41" s="114"/>
      <c r="F41" s="114"/>
      <c r="G41" s="114"/>
      <c r="H41" s="114"/>
      <c r="I41" s="114"/>
      <c r="J41" s="114"/>
      <c r="K41" s="114"/>
      <c r="L41" s="114"/>
      <c r="M41" s="114"/>
      <c r="N41" s="116" t="s">
        <v>152</v>
      </c>
      <c r="O41" s="117"/>
      <c r="P41" s="118">
        <f>'PP26'!W41</f>
        <v>0</v>
      </c>
      <c r="Q41" s="119"/>
      <c r="R41" s="103"/>
      <c r="S41" s="104"/>
      <c r="T41" s="103"/>
      <c r="U41" s="104"/>
      <c r="V41" s="66">
        <f>AK21</f>
        <v>0</v>
      </c>
      <c r="W41" s="67">
        <f>P41+V41</f>
        <v>0</v>
      </c>
      <c r="X41" s="247"/>
      <c r="AB41" s="5"/>
      <c r="AC41" s="5"/>
      <c r="AD41" s="5"/>
      <c r="AE41" s="5"/>
      <c r="AF41" s="5"/>
      <c r="AG41" s="5"/>
      <c r="AH41" s="5"/>
      <c r="AI41" s="5"/>
      <c r="AJ41" s="5"/>
      <c r="AK41" s="5"/>
      <c r="AL41" s="5"/>
      <c r="AM41" s="5"/>
      <c r="AN41" s="5"/>
      <c r="AO41" s="54"/>
      <c r="AP41" s="5"/>
      <c r="AQ41" s="5"/>
      <c r="AR41" s="5"/>
      <c r="AS41" s="5"/>
      <c r="AT41" s="5"/>
      <c r="AU41" s="5"/>
      <c r="AV41" s="5"/>
      <c r="AW41" s="5"/>
      <c r="AX41" s="5"/>
      <c r="AY41" s="5"/>
      <c r="AZ41" s="5"/>
    </row>
    <row r="42" spans="1:52" ht="9.75" customHeight="1" x14ac:dyDescent="0.2">
      <c r="A42" s="120"/>
      <c r="B42" s="121"/>
      <c r="C42" s="121"/>
      <c r="D42" s="121"/>
      <c r="E42" s="121"/>
      <c r="F42" s="121"/>
      <c r="G42" s="121"/>
      <c r="H42" s="121"/>
      <c r="I42" s="121"/>
      <c r="J42" s="121"/>
      <c r="K42" s="121"/>
      <c r="L42" s="121"/>
      <c r="M42" s="121"/>
      <c r="N42" s="122" t="s">
        <v>153</v>
      </c>
      <c r="O42" s="123"/>
      <c r="P42" s="118">
        <f>'PP26'!W42</f>
        <v>0</v>
      </c>
      <c r="Q42" s="119"/>
      <c r="R42" s="105"/>
      <c r="S42" s="106"/>
      <c r="T42" s="105"/>
      <c r="U42" s="106"/>
      <c r="V42" s="66">
        <f>AL21</f>
        <v>0</v>
      </c>
      <c r="W42" s="67">
        <f>P42+V42</f>
        <v>0</v>
      </c>
      <c r="X42" s="247"/>
      <c r="AB42" s="5"/>
      <c r="AC42" s="5"/>
      <c r="AD42" s="5"/>
      <c r="AE42" s="5"/>
      <c r="AF42" s="5"/>
      <c r="AG42" s="5"/>
      <c r="AH42" s="5"/>
      <c r="AI42" s="5"/>
      <c r="AJ42" s="5"/>
      <c r="AK42" s="5"/>
      <c r="AL42" s="5"/>
      <c r="AM42" s="5"/>
      <c r="AN42" s="5"/>
      <c r="AO42" s="54">
        <f>IF(AO40&gt;0,127,0)</f>
        <v>0</v>
      </c>
      <c r="AP42" s="5"/>
      <c r="AQ42" s="5"/>
      <c r="AR42" s="5"/>
      <c r="AS42" s="5"/>
      <c r="AT42" s="5"/>
      <c r="AU42" s="5"/>
      <c r="AV42" s="5"/>
      <c r="AW42" s="5"/>
      <c r="AX42" s="5"/>
      <c r="AY42" s="5"/>
      <c r="AZ42" s="5"/>
    </row>
    <row r="43" spans="1:52" ht="12" customHeight="1" x14ac:dyDescent="0.2">
      <c r="A43" s="111"/>
      <c r="B43" s="112"/>
      <c r="C43" s="112"/>
      <c r="D43" s="112"/>
      <c r="E43" s="112"/>
      <c r="F43" s="112"/>
      <c r="G43" s="112"/>
      <c r="H43" s="112"/>
      <c r="I43" s="112"/>
      <c r="J43" s="112"/>
      <c r="K43" s="112"/>
      <c r="L43" s="112"/>
      <c r="M43" s="112"/>
      <c r="N43" s="107" t="s">
        <v>154</v>
      </c>
      <c r="O43" s="108"/>
      <c r="P43" s="109">
        <f>'PP26'!W43</f>
        <v>0</v>
      </c>
      <c r="Q43" s="110"/>
      <c r="R43" s="240"/>
      <c r="S43" s="121"/>
      <c r="T43" s="121"/>
      <c r="U43" s="241"/>
      <c r="V43" s="74"/>
      <c r="W43" s="67">
        <f>P43-V43</f>
        <v>0</v>
      </c>
      <c r="X43" s="247"/>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2.75" customHeight="1" x14ac:dyDescent="0.2">
      <c r="A44" s="101"/>
      <c r="B44" s="114"/>
      <c r="C44" s="114"/>
      <c r="D44" s="114"/>
      <c r="E44" s="114"/>
      <c r="F44" s="114"/>
      <c r="G44" s="114"/>
      <c r="H44" s="114"/>
      <c r="I44" s="114"/>
      <c r="J44" s="114"/>
      <c r="K44" s="114"/>
      <c r="L44" s="114"/>
      <c r="M44" s="114"/>
      <c r="N44" s="107" t="s">
        <v>155</v>
      </c>
      <c r="O44" s="108"/>
      <c r="P44" s="109">
        <f>'PP26'!W44</f>
        <v>0</v>
      </c>
      <c r="Q44" s="110"/>
      <c r="R44" s="101"/>
      <c r="S44" s="114"/>
      <c r="T44" s="114"/>
      <c r="U44" s="102"/>
      <c r="V44" s="75"/>
      <c r="W44" s="67">
        <f>P44-V44</f>
        <v>0</v>
      </c>
      <c r="X44" s="247"/>
      <c r="AB44" s="5"/>
      <c r="AC44" s="5"/>
      <c r="AD44" s="5"/>
      <c r="AE44" s="5"/>
      <c r="AF44" s="5"/>
      <c r="AG44" s="5"/>
      <c r="AH44" s="5"/>
      <c r="AI44" s="5"/>
      <c r="AJ44" s="5"/>
      <c r="AL44" s="5"/>
      <c r="AM44" s="5"/>
      <c r="AN44" s="5"/>
      <c r="AO44" s="5"/>
      <c r="AP44" s="5"/>
      <c r="AQ44" s="5"/>
      <c r="AR44" s="5"/>
      <c r="AS44" s="5"/>
      <c r="AT44" s="5"/>
      <c r="AU44" s="5"/>
      <c r="AV44" s="5"/>
      <c r="AW44" s="5"/>
      <c r="AX44" s="5"/>
      <c r="AY44" s="5"/>
      <c r="AZ44" s="5"/>
    </row>
    <row r="45" spans="1:52" x14ac:dyDescent="0.2">
      <c r="A45" s="1">
        <f>'PP25'!A45</f>
        <v>0</v>
      </c>
      <c r="B45" s="2"/>
      <c r="C45" s="2"/>
      <c r="D45" s="2"/>
      <c r="E45" s="2"/>
      <c r="F45" s="2"/>
      <c r="G45" s="2"/>
      <c r="H45" s="2"/>
      <c r="I45" s="2"/>
      <c r="J45" s="2"/>
      <c r="K45" s="2"/>
      <c r="L45" s="2"/>
      <c r="M45" s="2"/>
      <c r="N45" s="95" t="s">
        <v>162</v>
      </c>
      <c r="O45" s="96"/>
      <c r="P45" s="103"/>
      <c r="Q45" s="104"/>
      <c r="R45" s="103"/>
      <c r="S45" s="104"/>
      <c r="T45" s="103"/>
      <c r="U45" s="104"/>
      <c r="V45" s="129">
        <f>AO21</f>
        <v>0</v>
      </c>
      <c r="W45" s="159"/>
      <c r="X45" s="247"/>
      <c r="AT45" s="5"/>
      <c r="AU45" s="5"/>
      <c r="AV45" s="5"/>
      <c r="AW45" s="5"/>
      <c r="AX45" s="5"/>
      <c r="AY45" s="5"/>
      <c r="AZ45" s="5"/>
    </row>
    <row r="46" spans="1:52" ht="4.5" customHeight="1" x14ac:dyDescent="0.2">
      <c r="A46" s="72"/>
      <c r="B46" s="76"/>
      <c r="C46" s="76"/>
      <c r="D46" s="76"/>
      <c r="E46" s="76"/>
      <c r="F46" s="76"/>
      <c r="G46" s="76"/>
      <c r="H46" s="76"/>
      <c r="I46" s="76"/>
      <c r="J46" s="76"/>
      <c r="K46" s="76"/>
      <c r="L46" s="76"/>
      <c r="M46" s="76"/>
      <c r="N46" s="97"/>
      <c r="O46" s="98"/>
      <c r="P46" s="105"/>
      <c r="Q46" s="106"/>
      <c r="R46" s="105"/>
      <c r="S46" s="106"/>
      <c r="T46" s="105"/>
      <c r="U46" s="106"/>
      <c r="V46" s="130"/>
      <c r="W46" s="160"/>
      <c r="X46" s="248"/>
      <c r="AT46" s="5"/>
      <c r="AU46" s="5"/>
      <c r="AV46" s="5"/>
      <c r="AW46" s="5"/>
      <c r="AX46" s="5"/>
      <c r="AY46" s="5"/>
      <c r="AZ46" s="5"/>
    </row>
    <row r="47" spans="1:52" hidden="1" x14ac:dyDescent="0.2">
      <c r="A47" s="71"/>
      <c r="B47" s="71"/>
      <c r="C47" s="71"/>
      <c r="D47" s="71"/>
      <c r="E47" s="71"/>
      <c r="F47" s="71"/>
      <c r="G47" s="71"/>
      <c r="H47" s="71"/>
      <c r="I47" s="70"/>
      <c r="J47" s="71"/>
      <c r="K47" s="71"/>
      <c r="L47" s="71"/>
      <c r="M47" s="71"/>
      <c r="N47" s="71"/>
      <c r="O47" s="71"/>
      <c r="P47" s="70"/>
      <c r="Q47" s="71"/>
      <c r="R47" s="71"/>
      <c r="S47" s="71"/>
      <c r="T47" s="71"/>
      <c r="U47" s="71"/>
      <c r="V47" s="71"/>
      <c r="W47" s="71"/>
      <c r="X47" s="71"/>
      <c r="Y47" s="5"/>
      <c r="Z47" s="5"/>
      <c r="AA47" s="5"/>
      <c r="AT47" s="5"/>
      <c r="AU47" s="5"/>
      <c r="AV47" s="5"/>
      <c r="AW47" s="5"/>
      <c r="AX47" s="5"/>
      <c r="AY47" s="5"/>
      <c r="AZ47" s="5"/>
    </row>
    <row r="48" spans="1:52" ht="1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T48" s="5"/>
      <c r="AU48" s="5"/>
      <c r="AV48" s="5"/>
      <c r="AW48" s="5"/>
      <c r="AX48" s="5"/>
      <c r="AY48" s="5"/>
      <c r="AZ48" s="5"/>
    </row>
    <row r="49" spans="1:52" ht="1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T49" s="5"/>
      <c r="AU49" s="5"/>
      <c r="AV49" s="5"/>
      <c r="AW49" s="5"/>
      <c r="AX49" s="5"/>
      <c r="AY49" s="5"/>
      <c r="AZ49" s="5"/>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4KMGNwHArf5zUYhexu2WiyjxtybXRHk2nw4T0Y9yFnYC6tIfLqffYP0NrKXDfRElv90YvZioUFU/T/E9MJuyqQ==" saltValue="sqKMzqjhn3XNnDepxiYLVw==" spinCount="100000" sheet="1" objects="1" scenarios="1"/>
  <mergeCells count="137">
    <mergeCell ref="A40:M40"/>
    <mergeCell ref="A41:M41"/>
    <mergeCell ref="N41:O41"/>
    <mergeCell ref="P41:Q41"/>
    <mergeCell ref="R41:S42"/>
    <mergeCell ref="T41:U42"/>
    <mergeCell ref="A42:M44"/>
    <mergeCell ref="N42:O42"/>
    <mergeCell ref="P45:Q46"/>
    <mergeCell ref="R45:S46"/>
    <mergeCell ref="P42:Q42"/>
    <mergeCell ref="N39:O40"/>
    <mergeCell ref="P39:Q40"/>
    <mergeCell ref="R39:S40"/>
    <mergeCell ref="T39:U40"/>
    <mergeCell ref="T45:U46"/>
    <mergeCell ref="V45:V46"/>
    <mergeCell ref="W45:W46"/>
    <mergeCell ref="N43:O43"/>
    <mergeCell ref="P43:Q43"/>
    <mergeCell ref="R43:U44"/>
    <mergeCell ref="N44:O44"/>
    <mergeCell ref="P44:Q44"/>
    <mergeCell ref="N45:O46"/>
    <mergeCell ref="V39:V40"/>
    <mergeCell ref="W39:W40"/>
    <mergeCell ref="N37:O38"/>
    <mergeCell ref="P37:Q38"/>
    <mergeCell ref="R37:S38"/>
    <mergeCell ref="T37:U38"/>
    <mergeCell ref="V37:V38"/>
    <mergeCell ref="W37:W38"/>
    <mergeCell ref="A38:G39"/>
    <mergeCell ref="H38:M39"/>
    <mergeCell ref="A35:M35"/>
    <mergeCell ref="N35:O36"/>
    <mergeCell ref="P35:Q36"/>
    <mergeCell ref="R35:S36"/>
    <mergeCell ref="T35:U36"/>
    <mergeCell ref="A34:F34"/>
    <mergeCell ref="H34:I34"/>
    <mergeCell ref="J34:M34"/>
    <mergeCell ref="V35:V36"/>
    <mergeCell ref="V31:V32"/>
    <mergeCell ref="N34:O34"/>
    <mergeCell ref="P34:Q34"/>
    <mergeCell ref="R34:S34"/>
    <mergeCell ref="W31:W32"/>
    <mergeCell ref="A33:M33"/>
    <mergeCell ref="N33:O33"/>
    <mergeCell ref="P33:Q33"/>
    <mergeCell ref="R33:S33"/>
    <mergeCell ref="T33:U33"/>
    <mergeCell ref="T34:U34"/>
    <mergeCell ref="W35:W36"/>
    <mergeCell ref="A36:M36"/>
    <mergeCell ref="A26:N26"/>
    <mergeCell ref="O26:S26"/>
    <mergeCell ref="T26:T27"/>
    <mergeCell ref="U26:V26"/>
    <mergeCell ref="O27:P27"/>
    <mergeCell ref="Q27:R27"/>
    <mergeCell ref="U27:V27"/>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18:W18"/>
    <mergeCell ref="V19:W19"/>
    <mergeCell ref="A20:N20"/>
    <mergeCell ref="O20:Q20"/>
    <mergeCell ref="R20:S20"/>
    <mergeCell ref="T20:W20"/>
    <mergeCell ref="O21:P21"/>
    <mergeCell ref="R21:S21"/>
    <mergeCell ref="U21:X25"/>
    <mergeCell ref="A22:N22"/>
    <mergeCell ref="O22:S22"/>
    <mergeCell ref="BL6:BN6"/>
    <mergeCell ref="V7:W7"/>
    <mergeCell ref="AX7:BD7"/>
    <mergeCell ref="BE7:BK7"/>
    <mergeCell ref="V8:W8"/>
    <mergeCell ref="Y8:AA8"/>
    <mergeCell ref="AC8:AE8"/>
    <mergeCell ref="V9:W9"/>
    <mergeCell ref="V10:W10"/>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11:W11"/>
    <mergeCell ref="V12:W12"/>
    <mergeCell ref="V13:W13"/>
    <mergeCell ref="V14:W14"/>
    <mergeCell ref="V15:W15"/>
    <mergeCell ref="V16:W16"/>
    <mergeCell ref="V17:W17"/>
    <mergeCell ref="A1:B1"/>
    <mergeCell ref="C1:L1"/>
    <mergeCell ref="V1:W1"/>
    <mergeCell ref="A2:B2"/>
    <mergeCell ref="C2:L2"/>
    <mergeCell ref="A3:B3"/>
    <mergeCell ref="C3:F3"/>
    <mergeCell ref="I3:J3"/>
    <mergeCell ref="K3:M3"/>
    <mergeCell ref="O3:P3"/>
    <mergeCell ref="R3:S3"/>
    <mergeCell ref="T3:U3"/>
    <mergeCell ref="W3:X3"/>
  </mergeCells>
  <dataValidations count="3">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9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Time Off Award (61/66)_x000a_Overtime(21)_x000a_Comp Used(64)_x000a_Travel Comp Used(Pref = 78 Trans = 64)_x000a_ML Reg(65)    ML Emer(68)_x000a_Govt Vehicle(17)" sqref="P9:P19" xr:uid="{00000000-0002-0000-1900-000001000000}">
      <formula1>64</formula1>
    </dataValidation>
    <dataValidation allowBlank="1" showInputMessage="1" showErrorMessage="1" promptTitle="No Entry Allowed" prompt="Must enter Leave Category above REMARKS!" sqref="R29:S32" xr:uid="{00000000-0002-0000-1900-000002000000}"/>
  </dataValidations>
  <printOptions horizontalCentered="1" gridLines="1"/>
  <pageMargins left="0" right="0" top="0.75" bottom="0.25" header="0" footer="0"/>
  <pageSetup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PP01</vt:lpstr>
      <vt:lpstr>PP02</vt:lpstr>
      <vt:lpstr>PP03</vt:lpstr>
      <vt:lpstr>PP04</vt:lpstr>
      <vt:lpstr>PP05</vt:lpstr>
      <vt:lpstr>PP06</vt:lpstr>
      <vt:lpstr>PP07</vt:lpstr>
      <vt:lpstr>PP08</vt:lpstr>
      <vt:lpstr>PP09</vt:lpstr>
      <vt:lpstr>PP10</vt:lpstr>
      <vt:lpstr>PP11</vt:lpstr>
      <vt:lpstr>PP12</vt:lpstr>
      <vt:lpstr>PP13</vt:lpstr>
      <vt:lpstr>PP14</vt:lpstr>
      <vt:lpstr>PP15</vt:lpstr>
      <vt:lpstr>PP16</vt:lpstr>
      <vt:lpstr>PP17</vt:lpstr>
      <vt:lpstr>PP18</vt:lpstr>
      <vt:lpstr>PP19</vt:lpstr>
      <vt:lpstr>PP20</vt:lpstr>
      <vt:lpstr>PP21</vt:lpstr>
      <vt:lpstr>PP22</vt:lpstr>
      <vt:lpstr>PP23</vt:lpstr>
      <vt:lpstr>PP24</vt:lpstr>
      <vt:lpstr>PP25</vt:lpstr>
      <vt:lpstr>PP26</vt:lpstr>
      <vt:lpstr>PP27</vt:lpstr>
      <vt:lpstr>'PP01'!Print_Area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dc:creator>
  <cp:lastModifiedBy>Johnson, Rebecca - FSIS</cp:lastModifiedBy>
  <cp:lastPrinted>2016-10-21T15:37:56Z</cp:lastPrinted>
  <dcterms:created xsi:type="dcterms:W3CDTF">2008-01-08T17:22:56Z</dcterms:created>
  <dcterms:modified xsi:type="dcterms:W3CDTF">2024-12-06T20:46:41Z</dcterms:modified>
</cp:coreProperties>
</file>